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420" windowWidth="9720" windowHeight="7320" tabRatio="825" activeTab="8"/>
  </bookViews>
  <sheets>
    <sheet name="очки" sheetId="1" r:id="rId1"/>
    <sheet name="Протокол" sheetId="2" r:id="rId2"/>
    <sheet name="Связки ММ" sheetId="3" r:id="rId3"/>
    <sheet name="Связки СМ" sheetId="4" r:id="rId4"/>
    <sheet name="Связки лич-ком" sheetId="5" r:id="rId5"/>
    <sheet name="ММ Универс" sheetId="6" r:id="rId6"/>
    <sheet name="СМ Универс" sheetId="7" r:id="rId7"/>
    <sheet name="Универсиада" sheetId="8" r:id="rId8"/>
    <sheet name="лич-ком" sheetId="9" r:id="rId9"/>
  </sheets>
  <definedNames>
    <definedName name="_xlnm._FilterDatabase" localSheetId="8" hidden="1">'лич-ком'!$A$5:$AP$43</definedName>
    <definedName name="_xlnm._FilterDatabase" localSheetId="1" hidden="1">'Протокол'!$A$5:$AS$81</definedName>
    <definedName name="ochki">'очки'!$A:$E</definedName>
    <definedName name="_xlnm.Print_Area" localSheetId="8">'лич-ком'!$A$1:$AO$42</definedName>
    <definedName name="_xlnm.Print_Area" localSheetId="4">'Связки лич-ком'!$A$1:$AL$75</definedName>
    <definedName name="_xlnm.Print_Area" localSheetId="2">'Связки ММ'!$A$1:$AP$30</definedName>
    <definedName name="_xlnm.Print_Area" localSheetId="3">'Связки СМ'!$A$1:$AM$29</definedName>
  </definedNames>
  <calcPr fullCalcOnLoad="1"/>
</workbook>
</file>

<file path=xl/comments2.xml><?xml version="1.0" encoding="utf-8"?>
<comments xmlns="http://schemas.openxmlformats.org/spreadsheetml/2006/main">
  <authors>
    <author>vokatto</author>
    <author>Юлькин</author>
  </authors>
  <commentList>
    <comment ref="AA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A41" authorId="1">
      <text>
        <r>
          <rPr>
            <b/>
            <sz val="8"/>
            <rFont val="Tahoma"/>
            <family val="2"/>
          </rPr>
          <t>Юлькин:</t>
        </r>
        <r>
          <rPr>
            <sz val="8"/>
            <rFont val="Tahoma"/>
            <family val="2"/>
          </rPr>
          <t xml:space="preserve">
штраф 30 сек. За отсутствие отметки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AA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4.xml><?xml version="1.0" encoding="utf-8"?>
<comments xmlns="http://schemas.openxmlformats.org/spreadsheetml/2006/main">
  <authors>
    <author>vokatto</author>
    <author>Юлькин</author>
  </authors>
  <commentList>
    <comment ref="AA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A14" authorId="1">
      <text>
        <r>
          <rPr>
            <b/>
            <sz val="8"/>
            <rFont val="Tahoma"/>
            <family val="2"/>
          </rPr>
          <t>Юлькин:</t>
        </r>
        <r>
          <rPr>
            <sz val="8"/>
            <rFont val="Tahoma"/>
            <family val="2"/>
          </rPr>
          <t xml:space="preserve">
штраф 30 сек. За отсутствие отметки</t>
        </r>
      </text>
    </comment>
  </commentList>
</comments>
</file>

<file path=xl/comments5.xml><?xml version="1.0" encoding="utf-8"?>
<comments xmlns="http://schemas.openxmlformats.org/spreadsheetml/2006/main">
  <authors>
    <author>vokatto</author>
    <author>Юлькин</author>
  </authors>
  <commentList>
    <comment ref="AA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A22" authorId="1">
      <text>
        <r>
          <rPr>
            <b/>
            <sz val="8"/>
            <rFont val="Tahoma"/>
            <family val="2"/>
          </rPr>
          <t>Юлькин:</t>
        </r>
        <r>
          <rPr>
            <sz val="8"/>
            <rFont val="Tahoma"/>
            <family val="2"/>
          </rPr>
          <t xml:space="preserve">
штраф 30 сек. За отсутствие отметки</t>
        </r>
      </text>
    </comment>
  </commentList>
</comments>
</file>

<file path=xl/comments9.xml><?xml version="1.0" encoding="utf-8"?>
<comments xmlns="http://schemas.openxmlformats.org/spreadsheetml/2006/main">
  <authors>
    <author>vokatto</author>
    <author>Юлькин</author>
  </authors>
  <commentList>
    <comment ref="AA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A25" authorId="1">
      <text>
        <r>
          <rPr>
            <b/>
            <sz val="8"/>
            <rFont val="Tahoma"/>
            <family val="2"/>
          </rPr>
          <t>Юлькин:</t>
        </r>
        <r>
          <rPr>
            <sz val="8"/>
            <rFont val="Tahoma"/>
            <family val="2"/>
          </rPr>
          <t xml:space="preserve">
штраф 30 сек. За отсутствие отметки</t>
        </r>
      </text>
    </comment>
  </commentList>
</comments>
</file>

<file path=xl/sharedStrings.xml><?xml version="1.0" encoding="utf-8"?>
<sst xmlns="http://schemas.openxmlformats.org/spreadsheetml/2006/main" count="1574" uniqueCount="259">
  <si>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</si>
  <si>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</si>
  <si>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</si>
  <si>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</si>
  <si>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</si>
  <si>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</si>
  <si>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</si>
  <si>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</si>
  <si>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</si>
  <si>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кв:</t>
  </si>
  <si>
    <t>Служебное</t>
  </si>
  <si>
    <t>Регион</t>
  </si>
  <si>
    <t>Время на дистанции</t>
  </si>
  <si>
    <t>Универсиада</t>
  </si>
  <si>
    <t>Главный судья____________________________ /А.В. Дегтярев, сРк, г. Москва/</t>
  </si>
  <si>
    <t>Примечание</t>
  </si>
  <si>
    <t>м</t>
  </si>
  <si>
    <t>да</t>
  </si>
  <si>
    <t>МАИ</t>
  </si>
  <si>
    <t>Место команды</t>
  </si>
  <si>
    <t>Результат команды</t>
  </si>
  <si>
    <t>Время опубликования:</t>
  </si>
  <si>
    <t>Выполненный разряд (*)</t>
  </si>
  <si>
    <t>Старт</t>
  </si>
  <si>
    <t>Финиш</t>
  </si>
  <si>
    <t>Отсечка</t>
  </si>
  <si>
    <t>Группа</t>
  </si>
  <si>
    <t>Связка</t>
  </si>
  <si>
    <t>Состав связки</t>
  </si>
  <si>
    <t>Результат связки</t>
  </si>
  <si>
    <t>см</t>
  </si>
  <si>
    <t>личники</t>
  </si>
  <si>
    <t>лич</t>
  </si>
  <si>
    <t>Сборная Ставропольского края</t>
  </si>
  <si>
    <t>ВУЗ</t>
  </si>
  <si>
    <t>Личка длинная</t>
  </si>
  <si>
    <t>Связки</t>
  </si>
  <si>
    <t>Очки связки в зачет Кубка</t>
  </si>
  <si>
    <t>Сумма очков команды</t>
  </si>
  <si>
    <t>Предварительный протокол соревнований
на Дистанции - пешеходной - связка, код ВРВС 0840241411Я</t>
  </si>
  <si>
    <t>сн</t>
  </si>
  <si>
    <t>Зам. Гл. секретаря Дистанции - пешеходной ________________________ /Ю.Н. Лопырева, сс, г. Москва/</t>
  </si>
  <si>
    <t>Краснодарский край, Лазаревский р-н г.Сочи, п. Каткова щель</t>
  </si>
  <si>
    <t>09-15 сентября 2008 года</t>
  </si>
  <si>
    <t xml:space="preserve">1.Переправа по бревну через водную преграду </t>
  </si>
  <si>
    <t xml:space="preserve">Блок 2-3 Подъем по судейским перилам - Навесная переправа </t>
  </si>
  <si>
    <t>5. Параллельные перила через сухой лог</t>
  </si>
  <si>
    <t>4. Спуск по перилам в два участка</t>
  </si>
  <si>
    <t>6. Подъем по склону со сменой лидера</t>
  </si>
  <si>
    <t>7. Наклонная навесная переправа вниз с узлом</t>
  </si>
  <si>
    <t>8. Навесная переправа</t>
  </si>
  <si>
    <t>сн с этапов</t>
  </si>
  <si>
    <t>прев. КВ</t>
  </si>
  <si>
    <t xml:space="preserve">СФУ </t>
  </si>
  <si>
    <t xml:space="preserve">Красноярский край </t>
  </si>
  <si>
    <t>Шеходанов Вячеслав (КМС),
Соболев Станислав (КМС)</t>
  </si>
  <si>
    <t xml:space="preserve">РГУФКСиТ </t>
  </si>
  <si>
    <t>г. Москва</t>
  </si>
  <si>
    <t>Чепкасов Иван(КМС),
Киселев Евгений (I)</t>
  </si>
  <si>
    <t xml:space="preserve">Кемеровская обл. </t>
  </si>
  <si>
    <t>15.1_15.4</t>
  </si>
  <si>
    <t xml:space="preserve">Ставропольский край </t>
  </si>
  <si>
    <t>11.2_11.3</t>
  </si>
  <si>
    <t xml:space="preserve">Пермский край </t>
  </si>
  <si>
    <t>Нурлыгаянов Ренат (КМС),
Маслов Евгений (КМС)</t>
  </si>
  <si>
    <t xml:space="preserve">СФ МГГУ им. Шолохова </t>
  </si>
  <si>
    <t>Карнаухов Алексей (I),
Шведов Константин (I)</t>
  </si>
  <si>
    <t>Киселёв Александр (I),
Фокин Сергей (I)</t>
  </si>
  <si>
    <t xml:space="preserve">Планета </t>
  </si>
  <si>
    <t xml:space="preserve">УГТУ-УПИ </t>
  </si>
  <si>
    <t xml:space="preserve">Свердловская обл. </t>
  </si>
  <si>
    <t>Конев Денис (КМС),
Вавщук Дмитрий (КМС)</t>
  </si>
  <si>
    <t>СибГИУ</t>
  </si>
  <si>
    <t>Ходунов Дмитрий (КМС),
Загайный Никита(1)</t>
  </si>
  <si>
    <t xml:space="preserve">Хабаровский край </t>
  </si>
  <si>
    <t>Тарасов Александр (1),
Кишкинтаев Руслан (I)</t>
  </si>
  <si>
    <t>РГУФКСиТ -2</t>
  </si>
  <si>
    <t>Зинов Дмитрий (КМС),
Платонов Денис (КМС)</t>
  </si>
  <si>
    <t>Один Сергей (КМС),
Виноградов Артем (КМС)</t>
  </si>
  <si>
    <t xml:space="preserve">СевКавГТУ "Поиск" </t>
  </si>
  <si>
    <t>Евтушенко Андрей (КМС),
Алексеев Алексей (КМС)</t>
  </si>
  <si>
    <t>Кравцов Дмитрий (КМС),
Станченко Марина (КМС)</t>
  </si>
  <si>
    <t>Руденко Сергей (I),
Белякова Ирина(1)</t>
  </si>
  <si>
    <t>15.2_15.3</t>
  </si>
  <si>
    <t>Шутов Анатолий (КМС),
Макарова Анастасия (КМС)</t>
  </si>
  <si>
    <t>Шаханов Александр (I),
Кришталенко Мария (I)</t>
  </si>
  <si>
    <t>Морозова Александра (КМС),
Медведев Алексей (КМС)</t>
  </si>
  <si>
    <t>Алехин Иван (КМС),
Гуненкова Анна (1)</t>
  </si>
  <si>
    <t>Алексеюк Николай (КМС),
Зинова Татьяна (КМС)</t>
  </si>
  <si>
    <t>Скрипилёва Ольга (КМС),
Один Владислав (КМС)</t>
  </si>
  <si>
    <t>Медведев Геннадий (КМС),
Шматко Анастасия (КМС)</t>
  </si>
  <si>
    <t>Белясов Иван (I),
Андрющенко Дарья (КМС)</t>
  </si>
  <si>
    <t>Путилов Яков (I),
Щёголева Екатерина (I)</t>
  </si>
  <si>
    <t>Морозков Евгений (КМС),
Конева Евгения (I)</t>
  </si>
  <si>
    <t>Горшков Федор (КМС),
Лозьянова Елена (КМС)</t>
  </si>
  <si>
    <t>Смола Евгения (КМС),
Николенко Иван(1)</t>
  </si>
  <si>
    <t>Филенко Дмитрий (КМС),
Шапошникова Светлана(КМС)</t>
  </si>
  <si>
    <t>Класс дистанции:5</t>
  </si>
  <si>
    <t/>
  </si>
  <si>
    <t>(*) Расчет выполненных разрядов произведен на основании "Разрядных требований по туризму спортивному на 2001-2004 гг ЕВСК".
После утверждения разрядных требований на 2006-2009 гг. данный протокол будет пересмотрен.</t>
  </si>
  <si>
    <t>ДГТУ-2</t>
  </si>
  <si>
    <t>ДГТУ-1</t>
  </si>
  <si>
    <t>ЧЕМПИОНАТ ВУЗОВ РОССИИ ПО СПОРТИВНОМУ ТУРИЗМУ СРЕДИ СТУДЕНТОВ
(дисциплина - дистанции - пешеходные)</t>
  </si>
  <si>
    <t>Очки связки в зачет</t>
  </si>
  <si>
    <t>Протокол соревнований на Дистанции - пешеходной - связка, код ВРВС 0840241411Я
МУЖСКИЕ СВЯЗКИ</t>
  </si>
  <si>
    <t>Протокол соревнований на Дистанции - пешеходной - связка, код ВРВС 0840241411Я
СМЕШАННЫЕ СВЯЗКИ</t>
  </si>
  <si>
    <t>Протокол соревнований на Дистанции - пешеходной - связка, код ВРВС 0840241411Я
ЛИЧНО-КОМАНДНЫЙ ЗАЧЕТ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</si>
  <si>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</si>
  <si>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</si>
  <si>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</si>
  <si>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</si>
  <si>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</si>
  <si>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</si>
  <si>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</si>
  <si>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</si>
  <si>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</si>
  <si>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</si>
  <si>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Личка </t>
  </si>
  <si>
    <t>1.2_1.3</t>
  </si>
  <si>
    <t xml:space="preserve">АТЛАНТИДА-1 </t>
  </si>
  <si>
    <t xml:space="preserve">г.Москва </t>
  </si>
  <si>
    <t>Лукьянов Павел (КМС),
Князев Сергей (КМС)</t>
  </si>
  <si>
    <t>1.1_1.4</t>
  </si>
  <si>
    <t>Князев Александр (I),
Зайцева Мария (КМС)</t>
  </si>
  <si>
    <t>2.1_2.2</t>
  </si>
  <si>
    <t xml:space="preserve">АТЛАНТИДА-2 </t>
  </si>
  <si>
    <t>Афанасьев Владимир (КМС),
Хамурзов Владимир (КМС)</t>
  </si>
  <si>
    <t>2.3_2.4</t>
  </si>
  <si>
    <t>Николенко Иван (I),
Зайцева Людмила (КМС)</t>
  </si>
  <si>
    <t>3.2_3.3</t>
  </si>
  <si>
    <t xml:space="preserve">Липецкая область </t>
  </si>
  <si>
    <t>3.1_3.5</t>
  </si>
  <si>
    <t>4.1_4.3</t>
  </si>
  <si>
    <t>Новошахтинск ТК "Несветай"</t>
  </si>
  <si>
    <t xml:space="preserve">Ростовская область </t>
  </si>
  <si>
    <t>Руденко Василий (МС),
Власов Валерий (I)</t>
  </si>
  <si>
    <t>5.3_5.4</t>
  </si>
  <si>
    <t>Новошахтинск ТК "Несветай" -2</t>
  </si>
  <si>
    <t>Харабаджахов Артем (I),
Костенков Даниил (I)</t>
  </si>
  <si>
    <t>5.1_5.2</t>
  </si>
  <si>
    <t>Омельченко Виктор (КМС),
Полякова Анастасия (I)</t>
  </si>
  <si>
    <t>6.1_6.2</t>
  </si>
  <si>
    <t xml:space="preserve">Орион </t>
  </si>
  <si>
    <t xml:space="preserve">Кемеровская область </t>
  </si>
  <si>
    <t>Пятаков Юрий (МС),
Кочуганов Сергей (МС)</t>
  </si>
  <si>
    <t>7.2_7.1</t>
  </si>
  <si>
    <t xml:space="preserve">Пилигрим г.Волгодонск </t>
  </si>
  <si>
    <t>Сидоренко Дмитрий (КМС),
Платонов Денис (КМС)</t>
  </si>
  <si>
    <t>7.5_7.6</t>
  </si>
  <si>
    <t>Уперко Александр (I),
Вереникин Павел (I)</t>
  </si>
  <si>
    <t>7.3_7.4</t>
  </si>
  <si>
    <t>Мокроусов Сергей (МС),
Мокроусова Анастасия (КМС)</t>
  </si>
  <si>
    <t>9.3_9.4</t>
  </si>
  <si>
    <t>Пешиков Сергей (I),
Албул Глеб (МС)</t>
  </si>
  <si>
    <t>9.1_9.2</t>
  </si>
  <si>
    <t>Якушев Александр (КМС),
Аксенова Анастасия (I)</t>
  </si>
  <si>
    <t>11.1_11.4</t>
  </si>
  <si>
    <t xml:space="preserve">РГУФКСиТ - 2  </t>
  </si>
  <si>
    <t>Корзинов Дмитрий (КМС),
Чепкасов Иван (I)</t>
  </si>
  <si>
    <t>Зинова Татьяна (КМС),
Киселёв Евгений (КМС)</t>
  </si>
  <si>
    <t>10.1_10.4</t>
  </si>
  <si>
    <t xml:space="preserve">РГУФКСиТ 1 </t>
  </si>
  <si>
    <t>Зинов Дмитрий (КМС),
Алексеюк Николай (КМС)</t>
  </si>
  <si>
    <t>10.2_10.3</t>
  </si>
  <si>
    <t>Чепкасов Николай (МС),
Смола Евгения (КМС)</t>
  </si>
  <si>
    <t>10.5_10.6</t>
  </si>
  <si>
    <t>Горбатенко Роман(I),
Белякова Ирина (I)</t>
  </si>
  <si>
    <t>12.1_12.4</t>
  </si>
  <si>
    <t>Евтушенко Андрей (КМС),
Дзыбова Маргарита (КМС)</t>
  </si>
  <si>
    <t>13.2_13.3</t>
  </si>
  <si>
    <t xml:space="preserve">СДЮСШОР № 8 г.Белгород </t>
  </si>
  <si>
    <t xml:space="preserve">Белгородская область </t>
  </si>
  <si>
    <t>Черников Владимир (КМС),
Кудряшов Александр (КМС)</t>
  </si>
  <si>
    <t>13.1_13.4</t>
  </si>
  <si>
    <t>Сидорович Дмитрий (КМС),
Александрова Марина (КМС)</t>
  </si>
  <si>
    <t>13.5_13.6</t>
  </si>
  <si>
    <t>Спасский Евгений (I),
Муравьева Анна (I)</t>
  </si>
  <si>
    <t xml:space="preserve">Спортивный клуб "Горизонт" </t>
  </si>
  <si>
    <t xml:space="preserve">СФ МГГУ им М.А. Шолохова </t>
  </si>
  <si>
    <t>Шведов Константин (I),
Карнаухов Алексей (I)</t>
  </si>
  <si>
    <t>16.2_16.3</t>
  </si>
  <si>
    <t xml:space="preserve">Экстрим </t>
  </si>
  <si>
    <t>16.1_16.4</t>
  </si>
  <si>
    <t>Беляева Елена(КМС),
Орлов Артем(I)</t>
  </si>
  <si>
    <t>16.5_16.6</t>
  </si>
  <si>
    <t>Штраф за отсутствие отметки SI</t>
  </si>
  <si>
    <t>не фин.</t>
  </si>
  <si>
    <t>12</t>
  </si>
  <si>
    <t>13</t>
  </si>
  <si>
    <t>14</t>
  </si>
  <si>
    <t>15</t>
  </si>
  <si>
    <t>НИЕВ, РГУФКСиТ</t>
  </si>
  <si>
    <t>27.1_27.2</t>
  </si>
  <si>
    <t>г.Пятигорск</t>
  </si>
  <si>
    <t>Ильченко Антон (I),
Зверько Алексей(I)</t>
  </si>
  <si>
    <t>Каргашин Дмитрий (I),
Фалин Александр (I)</t>
  </si>
  <si>
    <t>Герасина Дарья(I),
Скороходов Никита (I)</t>
  </si>
  <si>
    <t>4.2_4.5</t>
  </si>
  <si>
    <t>Бабичев Александр (МС),
Овчинникова Екатерина(I)</t>
  </si>
  <si>
    <t>6.6_6.3</t>
  </si>
  <si>
    <t>КузГТУ</t>
  </si>
  <si>
    <t>Загайный Никита(I),
Кавунов Артем (I)</t>
  </si>
  <si>
    <t>6.4_6.5</t>
  </si>
  <si>
    <t>Сергеева Наталья (КМС),
Шевченко Виталий (I)</t>
  </si>
  <si>
    <t>РГУФКСиТ</t>
  </si>
  <si>
    <t>НПИ</t>
  </si>
  <si>
    <t>ЮФУ</t>
  </si>
  <si>
    <t>19.3_19.4</t>
  </si>
  <si>
    <t xml:space="preserve">Сборная Вологодской области </t>
  </si>
  <si>
    <t xml:space="preserve">Вологодская область </t>
  </si>
  <si>
    <t>Беляев Дмитрий (КМС),
Маковеев Инокентий (I)</t>
  </si>
  <si>
    <t>19.1_19.2</t>
  </si>
  <si>
    <t>ВГПУ</t>
  </si>
  <si>
    <t>Лукина Анна (МС),
Ваточкин Евгений (МС)</t>
  </si>
  <si>
    <t>12.3_12.5</t>
  </si>
  <si>
    <t>Алексеев Алексей (КМС),
Горшков Федор(КМС)</t>
  </si>
  <si>
    <t>БелГУ</t>
  </si>
  <si>
    <t>ВГТУ им.Шухова</t>
  </si>
  <si>
    <t>14.2_14.1</t>
  </si>
  <si>
    <t>МЭСИ</t>
  </si>
  <si>
    <t>Егоров Денис (МС),
Ворожейкин Александр (КМС)</t>
  </si>
  <si>
    <t>14.4_14.5</t>
  </si>
  <si>
    <t>Романова Мария (КМС),
Ломовцев Дмитрий (I)</t>
  </si>
  <si>
    <t>14.3_14.6</t>
  </si>
  <si>
    <t>Карасева Анна(КМС),
Жлобо Виктор (I)</t>
  </si>
  <si>
    <t>30.3_30.5</t>
  </si>
  <si>
    <t xml:space="preserve">СТЦ "Эдельвейс" АГУ </t>
  </si>
  <si>
    <t>АГУ</t>
  </si>
  <si>
    <t xml:space="preserve">Республика Адыгея </t>
  </si>
  <si>
    <t>Купин Николай (КМС),
Кузнецов Дмитрий(КМС)</t>
  </si>
  <si>
    <t>30.1_30.2</t>
  </si>
  <si>
    <t>ЧГИФК</t>
  </si>
  <si>
    <t>Нурлыгаянова Зульфия(МС),
Тихомиров Александр(КМС)</t>
  </si>
  <si>
    <t>Мальцев Алексей(КМС),
Клячина Наталья(КМС)</t>
  </si>
  <si>
    <t>Главный судья ____________________________ /Г.Ю. Медведев, С1К, г. Ставрполь/</t>
  </si>
  <si>
    <t>Зам. Гл. секретаря  ________________________ /Ю.Н. Лопырева, СС, г. Москва/</t>
  </si>
  <si>
    <t>Ставропольский край, город-курорт Кисловодск</t>
  </si>
  <si>
    <t>31 января 2009 года</t>
  </si>
  <si>
    <t>Этап 9.</t>
  </si>
  <si>
    <t>Этап 1.</t>
  </si>
  <si>
    <t>Этап 2.</t>
  </si>
  <si>
    <t>Этап 3.</t>
  </si>
  <si>
    <t>Этап 4.</t>
  </si>
  <si>
    <t>Этап 5.</t>
  </si>
  <si>
    <t>Этап 6.</t>
  </si>
  <si>
    <r>
      <t xml:space="preserve"> ЧЕМПИОНАТ РОССИИ ПО СПОРТИВНОМУ ТУРИЗМУ (зимняя программа)
</t>
    </r>
    <r>
      <rPr>
        <sz val="16"/>
        <rFont val="Arial"/>
        <family val="2"/>
      </rPr>
      <t>(ДИСЦИПЛИНА - ДИСТАНЦИИ - ПЕШЕХОДНЫЕ)</t>
    </r>
  </si>
  <si>
    <t>МС</t>
  </si>
  <si>
    <t>КМС</t>
  </si>
  <si>
    <t>Протокол соревнований
на Дистанции - пешеходной - связка, код ВРВС 0840241411Я
МУЖСКИЕ СВЯЗКИ</t>
  </si>
  <si>
    <t>I</t>
  </si>
  <si>
    <t>Корзинов Дмитрий (КМС),
Чепкасов Иван (КМС)</t>
  </si>
  <si>
    <t>Гл. секретарь  ________________________ /В.И. Вородов, С1К, г. Белгород/</t>
  </si>
  <si>
    <r>
      <t xml:space="preserve"> ЧЕМПИОНАТ РОССИИ ПО СПОРТИВНОМУ ТУРИЗМУ
 (зимняя программа)
</t>
    </r>
    <r>
      <rPr>
        <sz val="16"/>
        <rFont val="Arial"/>
        <family val="2"/>
      </rPr>
      <t>(ДИСЦИПЛИНА - ДИСТАНЦИИ - ПЕШЕХОДНЫЕ)</t>
    </r>
  </si>
  <si>
    <t>Протокол соревнований
на Дистанции - пешеходной - связка, код ВРВС 0840241411Я
СМЕШАННЫЕ СВЯЗКИ</t>
  </si>
  <si>
    <t>Предварительный протокол соревнований
на Дистанции - пешеходной - связка, код ВРВС 0840241411Я
ЛИЧНО-КОМАНДНЫЙ ЗАЧЕТ</t>
  </si>
  <si>
    <t>11</t>
  </si>
  <si>
    <t>16</t>
  </si>
  <si>
    <t>17</t>
  </si>
  <si>
    <t>Протокол соревнований
на Дистанции - пешеходной - связка 5 класса, код ВРВС 0840241411Я
ЛИЧНО-КОМАНДНЫЙ ЗАЧЕТ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</si>
</sst>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0.00;[Red]0.00"/>
    <numFmt numFmtId="182" formatCode="\h\:\m\m\:\s\s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2"/>
      <name val="Tahoma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178" fontId="0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0" fontId="0" fillId="0" borderId="0" xfId="0" applyFont="1" applyAlignment="1">
      <alignment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0" fontId="4" fillId="0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textRotation="90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textRotation="90" wrapText="1"/>
    </xf>
    <xf numFmtId="49" fontId="6" fillId="0" borderId="12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21" fontId="9" fillId="0" borderId="0" xfId="0" applyNumberFormat="1" applyFont="1" applyFill="1" applyBorder="1" applyAlignment="1">
      <alignment/>
    </xf>
    <xf numFmtId="45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20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10" fillId="0" borderId="17" xfId="0" applyFont="1" applyBorder="1" applyAlignment="1">
      <alignment textRotation="90" wrapText="1"/>
    </xf>
    <xf numFmtId="0" fontId="10" fillId="0" borderId="18" xfId="0" applyFont="1" applyBorder="1" applyAlignment="1">
      <alignment textRotation="90" wrapText="1"/>
    </xf>
    <xf numFmtId="0" fontId="10" fillId="0" borderId="19" xfId="0" applyFont="1" applyBorder="1" applyAlignment="1">
      <alignment textRotation="90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8" xfId="0" applyFont="1" applyFill="1" applyBorder="1" applyAlignment="1">
      <alignment textRotation="90" wrapText="1"/>
    </xf>
    <xf numFmtId="0" fontId="10" fillId="0" borderId="19" xfId="0" applyFont="1" applyFill="1" applyBorder="1" applyAlignment="1">
      <alignment textRotation="90" wrapText="1"/>
    </xf>
    <xf numFmtId="21" fontId="7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21" fontId="7" fillId="0" borderId="16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7" fillId="2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30" xfId="0" applyNumberFormat="1" applyFont="1" applyBorder="1" applyAlignment="1">
      <alignment horizontal="center" textRotation="90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54" applyFont="1" applyFill="1">
      <alignment/>
      <protection/>
    </xf>
    <xf numFmtId="0" fontId="3" fillId="0" borderId="0" xfId="54" applyFont="1" applyFill="1" applyAlignment="1">
      <alignment horizontal="left"/>
      <protection/>
    </xf>
    <xf numFmtId="0" fontId="0" fillId="0" borderId="0" xfId="54" applyFont="1" applyFill="1" applyAlignment="1">
      <alignment wrapText="1"/>
      <protection/>
    </xf>
    <xf numFmtId="0" fontId="4" fillId="0" borderId="0" xfId="54" applyFont="1" applyFill="1" applyAlignment="1">
      <alignment wrapText="1"/>
      <protection/>
    </xf>
    <xf numFmtId="45" fontId="4" fillId="0" borderId="0" xfId="54" applyNumberFormat="1" applyFont="1" applyFill="1">
      <alignment/>
      <protection/>
    </xf>
    <xf numFmtId="0" fontId="0" fillId="0" borderId="0" xfId="54" applyFont="1" applyFill="1" applyAlignment="1">
      <alignment horizontal="center"/>
      <protection/>
    </xf>
    <xf numFmtId="0" fontId="7" fillId="0" borderId="0" xfId="54" applyFont="1" applyFill="1">
      <alignment/>
      <protection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horizontal="right"/>
      <protection/>
    </xf>
    <xf numFmtId="0" fontId="8" fillId="0" borderId="0" xfId="54" applyNumberFormat="1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0" fillId="0" borderId="0" xfId="54" applyFont="1" applyFill="1" applyBorder="1">
      <alignment/>
      <protection/>
    </xf>
    <xf numFmtId="0" fontId="10" fillId="0" borderId="30" xfId="0" applyNumberFormat="1" applyFont="1" applyFill="1" applyBorder="1" applyAlignment="1">
      <alignment horizontal="center" textRotation="90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45" fontId="0" fillId="0" borderId="0" xfId="54" applyNumberFormat="1" applyFont="1" applyFill="1">
      <alignment/>
      <protection/>
    </xf>
    <xf numFmtId="45" fontId="0" fillId="0" borderId="0" xfId="0" applyNumberFormat="1" applyFont="1" applyAlignment="1">
      <alignment/>
    </xf>
    <xf numFmtId="45" fontId="9" fillId="0" borderId="0" xfId="0" applyNumberFormat="1" applyFont="1" applyAlignment="1">
      <alignment/>
    </xf>
    <xf numFmtId="45" fontId="0" fillId="0" borderId="0" xfId="0" applyNumberFormat="1" applyFont="1" applyAlignment="1">
      <alignment/>
    </xf>
    <xf numFmtId="45" fontId="0" fillId="0" borderId="0" xfId="54" applyNumberFormat="1" applyFont="1" applyFill="1" applyAlignment="1">
      <alignment horizontal="center"/>
      <protection/>
    </xf>
    <xf numFmtId="45" fontId="10" fillId="0" borderId="22" xfId="0" applyNumberFormat="1" applyFont="1" applyFill="1" applyBorder="1" applyAlignment="1">
      <alignment horizontal="center" textRotation="90"/>
    </xf>
    <xf numFmtId="45" fontId="0" fillId="0" borderId="0" xfId="0" applyNumberFormat="1" applyFont="1" applyFill="1" applyAlignment="1">
      <alignment/>
    </xf>
    <xf numFmtId="0" fontId="17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5" fontId="0" fillId="0" borderId="0" xfId="0" applyNumberFormat="1" applyFont="1" applyFill="1" applyAlignment="1">
      <alignment/>
    </xf>
    <xf numFmtId="45" fontId="9" fillId="0" borderId="0" xfId="0" applyNumberFormat="1" applyFont="1" applyFill="1" applyAlignment="1">
      <alignment/>
    </xf>
    <xf numFmtId="0" fontId="39" fillId="0" borderId="16" xfId="0" applyFont="1" applyBorder="1" applyAlignment="1">
      <alignment horizontal="center"/>
    </xf>
    <xf numFmtId="0" fontId="3" fillId="0" borderId="0" xfId="54" applyNumberFormat="1" applyFont="1" applyFill="1" applyBorder="1" applyAlignment="1">
      <alignment horizontal="right"/>
      <protection/>
    </xf>
    <xf numFmtId="0" fontId="7" fillId="0" borderId="1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54" applyNumberFormat="1" applyFont="1" applyFill="1">
      <alignment/>
      <protection/>
    </xf>
    <xf numFmtId="0" fontId="10" fillId="0" borderId="21" xfId="0" applyNumberFormat="1" applyFont="1" applyBorder="1" applyAlignment="1">
      <alignment horizontal="center" textRotation="90" wrapText="1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21" xfId="0" applyNumberFormat="1" applyFont="1" applyFill="1" applyBorder="1" applyAlignment="1">
      <alignment horizontal="center" textRotation="90" wrapText="1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30" xfId="0" applyFont="1" applyFill="1" applyBorder="1" applyAlignment="1">
      <alignment horizontal="center" textRotation="90" wrapText="1"/>
    </xf>
    <xf numFmtId="21" fontId="0" fillId="0" borderId="33" xfId="0" applyNumberFormat="1" applyFont="1" applyFill="1" applyBorder="1" applyAlignment="1">
      <alignment/>
    </xf>
    <xf numFmtId="21" fontId="0" fillId="0" borderId="34" xfId="0" applyNumberFormat="1" applyFont="1" applyFill="1" applyBorder="1" applyAlignment="1">
      <alignment/>
    </xf>
    <xf numFmtId="21" fontId="0" fillId="0" borderId="35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6" fillId="0" borderId="11" xfId="0" applyNumberFormat="1" applyFont="1" applyFill="1" applyBorder="1" applyAlignment="1">
      <alignment horizontal="center" textRotation="90" wrapText="1"/>
    </xf>
    <xf numFmtId="0" fontId="10" fillId="0" borderId="13" xfId="0" applyNumberFormat="1" applyFont="1" applyFill="1" applyBorder="1" applyAlignment="1">
      <alignment horizontal="center" textRotation="90" wrapText="1"/>
    </xf>
    <xf numFmtId="0" fontId="7" fillId="0" borderId="29" xfId="0" applyNumberFormat="1" applyFont="1" applyFill="1" applyBorder="1" applyAlignment="1">
      <alignment horizontal="center"/>
    </xf>
    <xf numFmtId="21" fontId="7" fillId="0" borderId="31" xfId="0" applyNumberFormat="1" applyFont="1" applyFill="1" applyBorder="1" applyAlignment="1">
      <alignment horizontal="right"/>
    </xf>
    <xf numFmtId="0" fontId="7" fillId="0" borderId="32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49" fontId="6" fillId="0" borderId="41" xfId="0" applyNumberFormat="1" applyFont="1" applyBorder="1" applyAlignment="1">
      <alignment horizontal="center" textRotation="90" wrapText="1"/>
    </xf>
    <xf numFmtId="0" fontId="0" fillId="0" borderId="32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6" fillId="0" borderId="23" xfId="0" applyNumberFormat="1" applyFont="1" applyFill="1" applyBorder="1" applyAlignment="1">
      <alignment horizontal="center" textRotation="90" wrapText="1"/>
    </xf>
    <xf numFmtId="0" fontId="10" fillId="0" borderId="19" xfId="0" applyNumberFormat="1" applyFont="1" applyFill="1" applyBorder="1" applyAlignment="1">
      <alignment horizontal="center" textRotation="90" wrapText="1"/>
    </xf>
    <xf numFmtId="0" fontId="0" fillId="0" borderId="31" xfId="0" applyNumberFormat="1" applyFont="1" applyFill="1" applyBorder="1" applyAlignment="1">
      <alignment/>
    </xf>
    <xf numFmtId="49" fontId="13" fillId="0" borderId="4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right"/>
    </xf>
    <xf numFmtId="1" fontId="0" fillId="0" borderId="43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1" fontId="0" fillId="0" borderId="44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textRotation="90" wrapText="1"/>
    </xf>
    <xf numFmtId="49" fontId="13" fillId="0" borderId="4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24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10" fillId="0" borderId="49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50" xfId="0" applyFont="1" applyBorder="1" applyAlignment="1">
      <alignment textRotation="90" wrapText="1"/>
    </xf>
    <xf numFmtId="0" fontId="10" fillId="0" borderId="0" xfId="0" applyFont="1" applyBorder="1" applyAlignment="1">
      <alignment textRotation="90" wrapText="1"/>
    </xf>
    <xf numFmtId="0" fontId="10" fillId="0" borderId="44" xfId="0" applyFont="1" applyBorder="1" applyAlignment="1">
      <alignment/>
    </xf>
    <xf numFmtId="0" fontId="10" fillId="0" borderId="49" xfId="0" applyFont="1" applyFill="1" applyBorder="1" applyAlignment="1">
      <alignment textRotation="90" wrapText="1"/>
    </xf>
    <xf numFmtId="0" fontId="10" fillId="0" borderId="47" xfId="0" applyFont="1" applyFill="1" applyBorder="1" applyAlignment="1">
      <alignment textRotation="90" wrapText="1"/>
    </xf>
    <xf numFmtId="0" fontId="10" fillId="0" borderId="50" xfId="0" applyFont="1" applyFill="1" applyBorder="1" applyAlignment="1">
      <alignment textRotation="90" wrapText="1"/>
    </xf>
    <xf numFmtId="0" fontId="10" fillId="0" borderId="0" xfId="0" applyFont="1" applyFill="1" applyBorder="1" applyAlignment="1">
      <alignment textRotation="90" wrapText="1"/>
    </xf>
    <xf numFmtId="0" fontId="10" fillId="0" borderId="44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49" fontId="9" fillId="24" borderId="0" xfId="0" applyNumberFormat="1" applyFont="1" applyFill="1" applyBorder="1" applyAlignment="1">
      <alignment/>
    </xf>
    <xf numFmtId="49" fontId="9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3" fillId="0" borderId="51" xfId="0" applyFont="1" applyFill="1" applyBorder="1" applyAlignment="1">
      <alignment horizontal="center" textRotation="90" wrapText="1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right"/>
      <protection/>
    </xf>
    <xf numFmtId="0" fontId="0" fillId="0" borderId="52" xfId="0" applyFont="1" applyBorder="1" applyAlignment="1">
      <alignment vertical="center"/>
    </xf>
    <xf numFmtId="45" fontId="0" fillId="22" borderId="53" xfId="0" applyNumberFormat="1" applyFont="1" applyFill="1" applyBorder="1" applyAlignment="1">
      <alignment vertical="center"/>
    </xf>
    <xf numFmtId="0" fontId="0" fillId="22" borderId="54" xfId="0" applyFont="1" applyFill="1" applyBorder="1" applyAlignment="1">
      <alignment vertical="center"/>
    </xf>
    <xf numFmtId="45" fontId="0" fillId="22" borderId="54" xfId="0" applyNumberFormat="1" applyFont="1" applyFill="1" applyBorder="1" applyAlignment="1">
      <alignment vertical="center"/>
    </xf>
    <xf numFmtId="21" fontId="0" fillId="24" borderId="55" xfId="0" applyNumberFormat="1" applyFont="1" applyFill="1" applyBorder="1" applyAlignment="1">
      <alignment vertical="center"/>
    </xf>
    <xf numFmtId="45" fontId="0" fillId="25" borderId="56" xfId="0" applyNumberFormat="1" applyFont="1" applyFill="1" applyBorder="1" applyAlignment="1">
      <alignment vertical="center"/>
    </xf>
    <xf numFmtId="21" fontId="0" fillId="0" borderId="24" xfId="0" applyNumberFormat="1" applyFont="1" applyBorder="1" applyAlignment="1">
      <alignment vertical="center"/>
    </xf>
    <xf numFmtId="21" fontId="7" fillId="0" borderId="24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2" fillId="0" borderId="58" xfId="0" applyNumberFormat="1" applyFont="1" applyBorder="1" applyAlignment="1">
      <alignment horizontal="right" vertical="center"/>
    </xf>
    <xf numFmtId="49" fontId="13" fillId="0" borderId="5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1" fontId="0" fillId="22" borderId="15" xfId="0" applyNumberFormat="1" applyFont="1" applyFill="1" applyBorder="1" applyAlignment="1">
      <alignment vertical="center"/>
    </xf>
    <xf numFmtId="45" fontId="0" fillId="22" borderId="15" xfId="0" applyNumberFormat="1" applyFont="1" applyFill="1" applyBorder="1" applyAlignment="1">
      <alignment vertical="center"/>
    </xf>
    <xf numFmtId="0" fontId="0" fillId="22" borderId="16" xfId="0" applyFont="1" applyFill="1" applyBorder="1" applyAlignment="1">
      <alignment vertical="center"/>
    </xf>
    <xf numFmtId="45" fontId="0" fillId="22" borderId="16" xfId="0" applyNumberFormat="1" applyFont="1" applyFill="1" applyBorder="1" applyAlignment="1">
      <alignment vertical="center"/>
    </xf>
    <xf numFmtId="21" fontId="0" fillId="24" borderId="29" xfId="0" applyNumberFormat="1" applyFont="1" applyFill="1" applyBorder="1" applyAlignment="1">
      <alignment vertical="center"/>
    </xf>
    <xf numFmtId="45" fontId="0" fillId="25" borderId="62" xfId="0" applyNumberFormat="1" applyFont="1" applyFill="1" applyBorder="1" applyAlignment="1">
      <alignment vertical="center"/>
    </xf>
    <xf numFmtId="21" fontId="0" fillId="0" borderId="16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49" fontId="7" fillId="0" borderId="48" xfId="0" applyNumberFormat="1" applyFont="1" applyBorder="1" applyAlignment="1">
      <alignment horizontal="center" vertical="center"/>
    </xf>
    <xf numFmtId="0" fontId="0" fillId="22" borderId="16" xfId="0" applyFill="1" applyBorder="1" applyAlignment="1">
      <alignment vertical="center"/>
    </xf>
    <xf numFmtId="179" fontId="11" fillId="24" borderId="29" xfId="53" applyNumberFormat="1" applyFont="1" applyFill="1" applyBorder="1" applyAlignment="1">
      <alignment vertical="center"/>
      <protection/>
    </xf>
    <xf numFmtId="0" fontId="0" fillId="22" borderId="16" xfId="0" applyFont="1" applyFill="1" applyBorder="1" applyAlignment="1">
      <alignment vertical="center"/>
    </xf>
    <xf numFmtId="21" fontId="0" fillId="24" borderId="29" xfId="0" applyNumberForma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17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7" fillId="0" borderId="63" xfId="0" applyFont="1" applyBorder="1" applyAlignment="1">
      <alignment horizontal="right" vertical="center" wrapText="1"/>
    </xf>
    <xf numFmtId="21" fontId="0" fillId="22" borderId="3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7" fillId="0" borderId="62" xfId="0" applyFont="1" applyBorder="1" applyAlignment="1">
      <alignment horizontal="right" vertical="center" wrapText="1"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21" fontId="0" fillId="22" borderId="33" xfId="0" applyNumberFormat="1" applyFont="1" applyFill="1" applyBorder="1" applyAlignment="1">
      <alignment vertical="center"/>
    </xf>
    <xf numFmtId="0" fontId="0" fillId="22" borderId="24" xfId="0" applyFont="1" applyFill="1" applyBorder="1" applyAlignment="1">
      <alignment vertical="center"/>
    </xf>
    <xf numFmtId="45" fontId="0" fillId="22" borderId="24" xfId="0" applyNumberFormat="1" applyFont="1" applyFill="1" applyBorder="1" applyAlignment="1">
      <alignment vertical="center"/>
    </xf>
    <xf numFmtId="21" fontId="0" fillId="24" borderId="28" xfId="0" applyNumberFormat="1" applyFont="1" applyFill="1" applyBorder="1" applyAlignment="1">
      <alignment vertical="center"/>
    </xf>
    <xf numFmtId="45" fontId="0" fillId="25" borderId="63" xfId="0" applyNumberFormat="1" applyFont="1" applyFill="1" applyBorder="1" applyAlignment="1">
      <alignment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21" fontId="0" fillId="0" borderId="5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21" fontId="0" fillId="0" borderId="15" xfId="0" applyNumberFormat="1" applyFont="1" applyFill="1" applyBorder="1" applyAlignment="1">
      <alignment vertical="center"/>
    </xf>
    <xf numFmtId="45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5" fontId="0" fillId="0" borderId="16" xfId="0" applyNumberFormat="1" applyFont="1" applyFill="1" applyBorder="1" applyAlignment="1">
      <alignment vertical="center"/>
    </xf>
    <xf numFmtId="45" fontId="0" fillId="0" borderId="62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7" fillId="0" borderId="48" xfId="0" applyNumberFormat="1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right" vertical="center"/>
    </xf>
    <xf numFmtId="0" fontId="12" fillId="0" borderId="58" xfId="0" applyNumberFormat="1" applyFont="1" applyFill="1" applyBorder="1" applyAlignment="1">
      <alignment horizontal="right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21" fontId="0" fillId="0" borderId="16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45" fontId="0" fillId="0" borderId="63" xfId="0" applyNumberFormat="1" applyFont="1" applyFill="1" applyBorder="1" applyAlignment="1">
      <alignment vertical="center"/>
    </xf>
    <xf numFmtId="45" fontId="0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45" fontId="0" fillId="0" borderId="54" xfId="0" applyNumberFormat="1" applyFont="1" applyFill="1" applyBorder="1" applyAlignment="1">
      <alignment vertical="center"/>
    </xf>
    <xf numFmtId="21" fontId="0" fillId="0" borderId="2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21" fontId="0" fillId="0" borderId="29" xfId="0" applyNumberFormat="1" applyFont="1" applyFill="1" applyBorder="1" applyAlignment="1">
      <alignment vertical="center"/>
    </xf>
    <xf numFmtId="21" fontId="0" fillId="0" borderId="29" xfId="0" applyNumberFormat="1" applyFill="1" applyBorder="1" applyAlignment="1">
      <alignment vertical="center"/>
    </xf>
    <xf numFmtId="179" fontId="11" fillId="0" borderId="29" xfId="53" applyNumberFormat="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horizontal="right" vertical="center" wrapText="1"/>
    </xf>
    <xf numFmtId="2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horizontal="right" vertical="center" wrapText="1"/>
    </xf>
    <xf numFmtId="0" fontId="0" fillId="0" borderId="29" xfId="0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/>
    </xf>
    <xf numFmtId="21" fontId="0" fillId="0" borderId="3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5" fontId="0" fillId="0" borderId="24" xfId="0" applyNumberFormat="1" applyFont="1" applyFill="1" applyBorder="1" applyAlignment="1">
      <alignment vertical="center"/>
    </xf>
    <xf numFmtId="21" fontId="0" fillId="0" borderId="28" xfId="0" applyNumberFormat="1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0" fillId="0" borderId="46" xfId="0" applyFont="1" applyFill="1" applyBorder="1" applyAlignment="1">
      <alignment textRotation="90" wrapText="1"/>
    </xf>
    <xf numFmtId="45" fontId="10" fillId="0" borderId="44" xfId="0" applyNumberFormat="1" applyFont="1" applyFill="1" applyBorder="1" applyAlignment="1">
      <alignment horizontal="center" textRotation="90"/>
    </xf>
    <xf numFmtId="0" fontId="3" fillId="0" borderId="65" xfId="0" applyFont="1" applyFill="1" applyBorder="1" applyAlignment="1">
      <alignment horizontal="center" textRotation="90" wrapText="1"/>
    </xf>
    <xf numFmtId="0" fontId="10" fillId="0" borderId="49" xfId="0" applyFont="1" applyFill="1" applyBorder="1" applyAlignment="1">
      <alignment horizontal="center" textRotation="90" wrapText="1"/>
    </xf>
    <xf numFmtId="0" fontId="6" fillId="0" borderId="50" xfId="0" applyFont="1" applyFill="1" applyBorder="1" applyAlignment="1">
      <alignment horizontal="center" textRotation="90" wrapText="1"/>
    </xf>
    <xf numFmtId="0" fontId="9" fillId="0" borderId="50" xfId="0" applyFont="1" applyFill="1" applyBorder="1" applyAlignment="1">
      <alignment horizontal="center" textRotation="90" wrapText="1"/>
    </xf>
    <xf numFmtId="0" fontId="10" fillId="0" borderId="50" xfId="0" applyFont="1" applyFill="1" applyBorder="1" applyAlignment="1">
      <alignment horizontal="center" textRotation="90" wrapText="1"/>
    </xf>
    <xf numFmtId="0" fontId="6" fillId="0" borderId="50" xfId="0" applyNumberFormat="1" applyFont="1" applyFill="1" applyBorder="1" applyAlignment="1">
      <alignment horizontal="center" textRotation="90" wrapText="1"/>
    </xf>
    <xf numFmtId="0" fontId="7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45" fontId="0" fillId="0" borderId="31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1" fontId="0" fillId="0" borderId="54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textRotation="90" wrapText="1"/>
    </xf>
    <xf numFmtId="10" fontId="0" fillId="0" borderId="1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vertical="center" wrapText="1"/>
    </xf>
    <xf numFmtId="10" fontId="0" fillId="0" borderId="24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45" fontId="0" fillId="0" borderId="56" xfId="0" applyNumberFormat="1" applyFont="1" applyFill="1" applyBorder="1" applyAlignment="1">
      <alignment vertical="center"/>
    </xf>
    <xf numFmtId="0" fontId="6" fillId="0" borderId="50" xfId="0" applyNumberFormat="1" applyFont="1" applyBorder="1" applyAlignment="1">
      <alignment horizontal="center" textRotation="90" wrapText="1"/>
    </xf>
    <xf numFmtId="0" fontId="0" fillId="0" borderId="66" xfId="0" applyBorder="1" applyAlignment="1">
      <alignment vertical="center" wrapText="1"/>
    </xf>
    <xf numFmtId="21" fontId="0" fillId="0" borderId="55" xfId="0" applyNumberFormat="1" applyFill="1" applyBorder="1" applyAlignment="1">
      <alignment vertical="center"/>
    </xf>
    <xf numFmtId="0" fontId="10" fillId="0" borderId="46" xfId="0" applyFont="1" applyBorder="1" applyAlignment="1">
      <alignment textRotation="90" wrapText="1"/>
    </xf>
    <xf numFmtId="45" fontId="10" fillId="22" borderId="44" xfId="0" applyNumberFormat="1" applyFont="1" applyFill="1" applyBorder="1" applyAlignment="1">
      <alignment horizontal="center" textRotation="90"/>
    </xf>
    <xf numFmtId="0" fontId="4" fillId="22" borderId="44" xfId="0" applyFont="1" applyFill="1" applyBorder="1" applyAlignment="1">
      <alignment horizontal="center" textRotation="90" wrapText="1"/>
    </xf>
    <xf numFmtId="0" fontId="10" fillId="24" borderId="19" xfId="0" applyFont="1" applyFill="1" applyBorder="1" applyAlignment="1">
      <alignment horizontal="center" textRotation="90" wrapText="1"/>
    </xf>
    <xf numFmtId="0" fontId="3" fillId="25" borderId="65" xfId="0" applyFont="1" applyFill="1" applyBorder="1" applyAlignment="1">
      <alignment horizont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6" fillId="0" borderId="50" xfId="0" applyFont="1" applyBorder="1" applyAlignment="1">
      <alignment horizontal="center" textRotation="90" wrapText="1"/>
    </xf>
    <xf numFmtId="0" fontId="9" fillId="0" borderId="50" xfId="0" applyFont="1" applyBorder="1" applyAlignment="1">
      <alignment horizontal="center" textRotation="90" wrapText="1"/>
    </xf>
    <xf numFmtId="0" fontId="10" fillId="0" borderId="50" xfId="0" applyFont="1" applyBorder="1" applyAlignment="1">
      <alignment horizontal="center" textRotation="90" wrapText="1"/>
    </xf>
    <xf numFmtId="0" fontId="0" fillId="0" borderId="54" xfId="0" applyBorder="1" applyAlignment="1">
      <alignment vertical="center" wrapText="1"/>
    </xf>
    <xf numFmtId="21" fontId="0" fillId="22" borderId="67" xfId="0" applyNumberFormat="1" applyFont="1" applyFill="1" applyBorder="1" applyAlignment="1">
      <alignment vertical="center"/>
    </xf>
    <xf numFmtId="45" fontId="0" fillId="22" borderId="67" xfId="0" applyNumberFormat="1" applyFont="1" applyFill="1" applyBorder="1" applyAlignment="1">
      <alignment vertical="center"/>
    </xf>
    <xf numFmtId="21" fontId="0" fillId="0" borderId="54" xfId="0" applyNumberFormat="1" applyFont="1" applyBorder="1" applyAlignment="1">
      <alignment vertical="center"/>
    </xf>
    <xf numFmtId="21" fontId="7" fillId="0" borderId="54" xfId="0" applyNumberFormat="1" applyFont="1" applyBorder="1" applyAlignment="1">
      <alignment horizontal="right" vertical="center"/>
    </xf>
    <xf numFmtId="0" fontId="0" fillId="0" borderId="54" xfId="0" applyNumberFormat="1" applyFont="1" applyBorder="1" applyAlignment="1">
      <alignment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45" fontId="0" fillId="22" borderId="0" xfId="0" applyNumberFormat="1" applyFont="1" applyFill="1" applyBorder="1" applyAlignment="1">
      <alignment vertical="center"/>
    </xf>
    <xf numFmtId="45" fontId="0" fillId="22" borderId="36" xfId="0" applyNumberFormat="1" applyFont="1" applyFill="1" applyBorder="1" applyAlignment="1">
      <alignment vertical="center"/>
    </xf>
    <xf numFmtId="0" fontId="0" fillId="22" borderId="31" xfId="0" applyFont="1" applyFill="1" applyBorder="1" applyAlignment="1">
      <alignment vertical="center"/>
    </xf>
    <xf numFmtId="45" fontId="0" fillId="22" borderId="31" xfId="0" applyNumberFormat="1" applyFont="1" applyFill="1" applyBorder="1" applyAlignment="1">
      <alignment vertical="center"/>
    </xf>
    <xf numFmtId="21" fontId="0" fillId="24" borderId="32" xfId="0" applyNumberFormat="1" applyFont="1" applyFill="1" applyBorder="1" applyAlignment="1">
      <alignment vertical="center"/>
    </xf>
    <xf numFmtId="45" fontId="0" fillId="25" borderId="70" xfId="0" applyNumberFormat="1" applyFont="1" applyFill="1" applyBorder="1" applyAlignment="1">
      <alignment vertical="center"/>
    </xf>
    <xf numFmtId="21" fontId="0" fillId="0" borderId="31" xfId="0" applyNumberFormat="1" applyFont="1" applyBorder="1" applyAlignment="1">
      <alignment vertical="center"/>
    </xf>
    <xf numFmtId="21" fontId="7" fillId="0" borderId="21" xfId="0" applyNumberFormat="1" applyFont="1" applyBorder="1" applyAlignment="1">
      <alignment horizontal="right" vertical="center"/>
    </xf>
    <xf numFmtId="0" fontId="10" fillId="0" borderId="71" xfId="0" applyFont="1" applyBorder="1" applyAlignment="1">
      <alignment wrapText="1"/>
    </xf>
    <xf numFmtId="0" fontId="10" fillId="0" borderId="72" xfId="0" applyFont="1" applyBorder="1" applyAlignment="1">
      <alignment wrapText="1"/>
    </xf>
    <xf numFmtId="0" fontId="0" fillId="0" borderId="5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0" fillId="0" borderId="17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4" fillId="0" borderId="7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0" fillId="22" borderId="44" xfId="0" applyFont="1" applyFill="1" applyBorder="1" applyAlignment="1">
      <alignment horizontal="center" textRotation="90"/>
    </xf>
    <xf numFmtId="21" fontId="0" fillId="22" borderId="36" xfId="0" applyNumberFormat="1" applyFont="1" applyFill="1" applyBorder="1" applyAlignment="1">
      <alignment vertical="center"/>
    </xf>
    <xf numFmtId="172" fontId="10" fillId="0" borderId="17" xfId="0" applyNumberFormat="1" applyFont="1" applyBorder="1" applyAlignment="1">
      <alignment horizontal="center" textRotation="90"/>
    </xf>
    <xf numFmtId="172" fontId="10" fillId="0" borderId="46" xfId="0" applyNumberFormat="1" applyFont="1" applyBorder="1" applyAlignment="1">
      <alignment horizontal="center" textRotation="90"/>
    </xf>
    <xf numFmtId="2" fontId="0" fillId="0" borderId="73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7" fillId="0" borderId="24" xfId="0" applyNumberFormat="1" applyFont="1" applyBorder="1" applyAlignment="1">
      <alignment horizontal="center" vertical="center"/>
    </xf>
    <xf numFmtId="21" fontId="7" fillId="0" borderId="16" xfId="0" applyNumberFormat="1" applyFont="1" applyBorder="1" applyAlignment="1">
      <alignment horizontal="right" vertical="center"/>
    </xf>
    <xf numFmtId="0" fontId="12" fillId="0" borderId="34" xfId="0" applyNumberFormat="1" applyFont="1" applyBorder="1" applyAlignment="1">
      <alignment horizontal="right" vertical="center"/>
    </xf>
    <xf numFmtId="49" fontId="13" fillId="0" borderId="38" xfId="0" applyNumberFormat="1" applyFont="1" applyBorder="1" applyAlignment="1">
      <alignment horizontal="center" vertical="center"/>
    </xf>
    <xf numFmtId="0" fontId="10" fillId="0" borderId="71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172" fontId="10" fillId="0" borderId="17" xfId="0" applyNumberFormat="1" applyFont="1" applyFill="1" applyBorder="1" applyAlignment="1">
      <alignment horizontal="center" textRotation="90"/>
    </xf>
    <xf numFmtId="0" fontId="10" fillId="0" borderId="72" xfId="0" applyFont="1" applyFill="1" applyBorder="1" applyAlignment="1">
      <alignment wrapText="1"/>
    </xf>
    <xf numFmtId="0" fontId="10" fillId="0" borderId="46" xfId="0" applyFont="1" applyFill="1" applyBorder="1" applyAlignment="1">
      <alignment wrapText="1"/>
    </xf>
    <xf numFmtId="172" fontId="10" fillId="0" borderId="46" xfId="0" applyNumberFormat="1" applyFont="1" applyFill="1" applyBorder="1" applyAlignment="1">
      <alignment horizontal="center" textRotation="90"/>
    </xf>
    <xf numFmtId="0" fontId="10" fillId="0" borderId="44" xfId="0" applyFont="1" applyFill="1" applyBorder="1" applyAlignment="1">
      <alignment horizontal="center" textRotation="90"/>
    </xf>
    <xf numFmtId="0" fontId="4" fillId="0" borderId="44" xfId="0" applyFont="1" applyFill="1" applyBorder="1" applyAlignment="1">
      <alignment horizontal="center" textRotation="90" wrapText="1"/>
    </xf>
    <xf numFmtId="0" fontId="0" fillId="0" borderId="66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2" fontId="0" fillId="0" borderId="73" xfId="0" applyNumberFormat="1" applyFill="1" applyBorder="1" applyAlignment="1">
      <alignment vertical="center" wrapText="1"/>
    </xf>
    <xf numFmtId="21" fontId="0" fillId="0" borderId="67" xfId="0" applyNumberFormat="1" applyFont="1" applyFill="1" applyBorder="1" applyAlignment="1">
      <alignment vertical="center"/>
    </xf>
    <xf numFmtId="45" fontId="0" fillId="0" borderId="67" xfId="0" applyNumberFormat="1" applyFont="1" applyFill="1" applyBorder="1" applyAlignment="1">
      <alignment vertical="center"/>
    </xf>
    <xf numFmtId="21" fontId="0" fillId="0" borderId="54" xfId="0" applyNumberFormat="1" applyFont="1" applyFill="1" applyBorder="1" applyAlignment="1">
      <alignment vertical="center"/>
    </xf>
    <xf numFmtId="21" fontId="7" fillId="0" borderId="54" xfId="0" applyNumberFormat="1" applyFont="1" applyFill="1" applyBorder="1" applyAlignment="1">
      <alignment horizontal="right" vertical="center"/>
    </xf>
    <xf numFmtId="0" fontId="0" fillId="0" borderId="54" xfId="0" applyNumberFormat="1" applyFont="1" applyFill="1" applyBorder="1" applyAlignment="1">
      <alignment vertical="center"/>
    </xf>
    <xf numFmtId="0" fontId="7" fillId="0" borderId="6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0" fillId="0" borderId="14" xfId="0" applyNumberFormat="1" applyFill="1" applyBorder="1" applyAlignment="1">
      <alignment vertical="center" wrapText="1"/>
    </xf>
    <xf numFmtId="0" fontId="7" fillId="0" borderId="69" xfId="0" applyNumberFormat="1" applyFont="1" applyFill="1" applyBorder="1" applyAlignment="1">
      <alignment horizontal="center" vertical="center"/>
    </xf>
    <xf numFmtId="21" fontId="0" fillId="0" borderId="55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 wrapText="1"/>
    </xf>
    <xf numFmtId="2" fontId="0" fillId="0" borderId="64" xfId="0" applyNumberFormat="1" applyFill="1" applyBorder="1" applyAlignment="1">
      <alignment vertical="center" wrapText="1"/>
    </xf>
    <xf numFmtId="45" fontId="0" fillId="0" borderId="0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10" fillId="0" borderId="72" xfId="0" applyFont="1" applyFill="1" applyBorder="1" applyAlignment="1">
      <alignment horizontal="center" textRotation="90" wrapText="1"/>
    </xf>
    <xf numFmtId="0" fontId="0" fillId="0" borderId="57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textRotation="90" wrapText="1"/>
    </xf>
    <xf numFmtId="10" fontId="0" fillId="0" borderId="67" xfId="0" applyNumberFormat="1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0" fillId="0" borderId="37" xfId="0" applyNumberFormat="1" applyFill="1" applyBorder="1" applyAlignment="1">
      <alignment vertical="center" wrapText="1"/>
    </xf>
    <xf numFmtId="21" fontId="0" fillId="0" borderId="36" xfId="0" applyNumberFormat="1" applyFont="1" applyFill="1" applyBorder="1" applyAlignment="1">
      <alignment vertical="center"/>
    </xf>
    <xf numFmtId="45" fontId="0" fillId="0" borderId="36" xfId="0" applyNumberFormat="1" applyFont="1" applyFill="1" applyBorder="1" applyAlignment="1">
      <alignment vertical="center"/>
    </xf>
    <xf numFmtId="21" fontId="0" fillId="0" borderId="32" xfId="0" applyNumberFormat="1" applyFont="1" applyFill="1" applyBorder="1" applyAlignment="1">
      <alignment vertical="center"/>
    </xf>
    <xf numFmtId="45" fontId="0" fillId="0" borderId="70" xfId="0" applyNumberFormat="1" applyFont="1" applyFill="1" applyBorder="1" applyAlignment="1">
      <alignment vertical="center"/>
    </xf>
    <xf numFmtId="21" fontId="0" fillId="0" borderId="31" xfId="0" applyNumberFormat="1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10" fontId="0" fillId="0" borderId="36" xfId="0" applyNumberFormat="1" applyFont="1" applyFill="1" applyBorder="1" applyAlignment="1">
      <alignment vertical="center"/>
    </xf>
    <xf numFmtId="0" fontId="12" fillId="0" borderId="35" xfId="0" applyNumberFormat="1" applyFont="1" applyFill="1" applyBorder="1" applyAlignment="1">
      <alignment horizontal="right" vertical="center"/>
    </xf>
    <xf numFmtId="49" fontId="13" fillId="0" borderId="4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6" fillId="0" borderId="78" xfId="0" applyNumberFormat="1" applyFont="1" applyFill="1" applyBorder="1" applyAlignment="1">
      <alignment horizontal="center" textRotation="90" wrapText="1"/>
    </xf>
    <xf numFmtId="0" fontId="10" fillId="0" borderId="79" xfId="0" applyNumberFormat="1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5" fontId="4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right"/>
      <protection/>
    </xf>
    <xf numFmtId="0" fontId="9" fillId="0" borderId="50" xfId="0" applyFont="1" applyFill="1" applyBorder="1" applyAlignment="1">
      <alignment horizontal="center" textRotation="90" wrapText="1"/>
    </xf>
    <xf numFmtId="21" fontId="0" fillId="0" borderId="55" xfId="0" applyNumberFormat="1" applyFont="1" applyFill="1" applyBorder="1" applyAlignment="1">
      <alignment vertical="center"/>
    </xf>
    <xf numFmtId="10" fontId="0" fillId="0" borderId="67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0" fontId="0" fillId="0" borderId="36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/>
    </xf>
    <xf numFmtId="45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5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0" fontId="4" fillId="0" borderId="0" xfId="0" applyNumberFormat="1" applyFont="1" applyFill="1" applyAlignment="1">
      <alignment horizontal="left"/>
    </xf>
    <xf numFmtId="0" fontId="0" fillId="0" borderId="80" xfId="0" applyFont="1" applyFill="1" applyBorder="1" applyAlignment="1">
      <alignment vertical="center"/>
    </xf>
    <xf numFmtId="0" fontId="0" fillId="0" borderId="81" xfId="0" applyFill="1" applyBorder="1" applyAlignment="1">
      <alignment vertical="center" wrapText="1"/>
    </xf>
    <xf numFmtId="0" fontId="7" fillId="0" borderId="8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textRotation="90" wrapText="1"/>
    </xf>
    <xf numFmtId="0" fontId="10" fillId="0" borderId="26" xfId="0" applyFont="1" applyFill="1" applyBorder="1" applyAlignment="1">
      <alignment textRotation="90" wrapText="1"/>
    </xf>
    <xf numFmtId="0" fontId="10" fillId="0" borderId="21" xfId="0" applyFont="1" applyFill="1" applyBorder="1" applyAlignment="1">
      <alignment textRotation="90" wrapText="1"/>
    </xf>
    <xf numFmtId="0" fontId="10" fillId="0" borderId="76" xfId="0" applyFont="1" applyFill="1" applyBorder="1" applyAlignment="1">
      <alignment textRotation="90" wrapText="1"/>
    </xf>
    <xf numFmtId="0" fontId="10" fillId="0" borderId="25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textRotation="90"/>
    </xf>
    <xf numFmtId="0" fontId="0" fillId="0" borderId="62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textRotation="90" wrapText="1"/>
    </xf>
    <xf numFmtId="0" fontId="12" fillId="0" borderId="33" xfId="0" applyNumberFormat="1" applyFont="1" applyFill="1" applyBorder="1" applyAlignment="1">
      <alignment horizontal="right" vertical="center"/>
    </xf>
    <xf numFmtId="0" fontId="0" fillId="0" borderId="58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21" fontId="7" fillId="0" borderId="16" xfId="0" applyNumberFormat="1" applyFont="1" applyFill="1" applyBorder="1" applyAlignment="1">
      <alignment horizontal="right" vertical="center"/>
    </xf>
    <xf numFmtId="49" fontId="13" fillId="0" borderId="38" xfId="0" applyNumberFormat="1" applyFont="1" applyFill="1" applyBorder="1" applyAlignment="1">
      <alignment horizontal="center" vertical="center"/>
    </xf>
    <xf numFmtId="21" fontId="0" fillId="0" borderId="28" xfId="0" applyNumberFormat="1" applyFont="1" applyFill="1" applyBorder="1" applyAlignment="1">
      <alignment vertical="center"/>
    </xf>
    <xf numFmtId="21" fontId="0" fillId="0" borderId="24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/>
    </xf>
    <xf numFmtId="0" fontId="7" fillId="0" borderId="0" xfId="54" applyNumberFormat="1" applyFont="1" applyFill="1" applyAlignment="1">
      <alignment horizontal="center"/>
      <protection/>
    </xf>
    <xf numFmtId="0" fontId="10" fillId="0" borderId="0" xfId="0" applyNumberFormat="1" applyFont="1" applyFill="1" applyAlignment="1">
      <alignment horizont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10" fontId="0" fillId="0" borderId="53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 vertical="center"/>
    </xf>
    <xf numFmtId="0" fontId="0" fillId="0" borderId="84" xfId="0" applyFill="1" applyBorder="1" applyAlignment="1">
      <alignment vertical="center" wrapText="1"/>
    </xf>
    <xf numFmtId="0" fontId="0" fillId="0" borderId="0" xfId="54" applyFont="1" applyFill="1" applyAlignment="1">
      <alignment horizontal="left" wrapText="1"/>
      <protection/>
    </xf>
    <xf numFmtId="0" fontId="10" fillId="0" borderId="20" xfId="0" applyFont="1" applyFill="1" applyBorder="1" applyAlignment="1">
      <alignment horizontal="left"/>
    </xf>
    <xf numFmtId="0" fontId="10" fillId="0" borderId="71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/>
    </xf>
    <xf numFmtId="0" fontId="10" fillId="0" borderId="72" xfId="0" applyFont="1" applyFill="1" applyBorder="1" applyAlignment="1">
      <alignment horizontal="left" wrapText="1"/>
    </xf>
    <xf numFmtId="0" fontId="0" fillId="0" borderId="5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81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7" fillId="0" borderId="80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85" xfId="0" applyFill="1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86" xfId="0" applyFill="1" applyBorder="1" applyAlignment="1">
      <alignment vertical="center" wrapText="1"/>
    </xf>
    <xf numFmtId="0" fontId="0" fillId="0" borderId="84" xfId="0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 wrapText="1"/>
    </xf>
    <xf numFmtId="2" fontId="0" fillId="0" borderId="45" xfId="0" applyNumberFormat="1" applyFill="1" applyBorder="1" applyAlignment="1">
      <alignment vertical="center" wrapText="1"/>
    </xf>
    <xf numFmtId="21" fontId="0" fillId="0" borderId="43" xfId="0" applyNumberFormat="1" applyFont="1" applyFill="1" applyBorder="1" applyAlignment="1">
      <alignment vertical="center"/>
    </xf>
    <xf numFmtId="45" fontId="0" fillId="0" borderId="43" xfId="0" applyNumberFormat="1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45" fontId="0" fillId="0" borderId="84" xfId="0" applyNumberFormat="1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21" fontId="0" fillId="0" borderId="42" xfId="0" applyNumberFormat="1" applyFont="1" applyFill="1" applyBorder="1" applyAlignment="1">
      <alignment vertical="center"/>
    </xf>
    <xf numFmtId="45" fontId="0" fillId="0" borderId="87" xfId="0" applyNumberFormat="1" applyFont="1" applyFill="1" applyBorder="1" applyAlignment="1">
      <alignment vertical="center"/>
    </xf>
    <xf numFmtId="21" fontId="0" fillId="0" borderId="84" xfId="0" applyNumberFormat="1" applyFont="1" applyFill="1" applyBorder="1" applyAlignment="1">
      <alignment vertical="center"/>
    </xf>
    <xf numFmtId="21" fontId="7" fillId="0" borderId="50" xfId="0" applyNumberFormat="1" applyFont="1" applyFill="1" applyBorder="1" applyAlignment="1">
      <alignment horizontal="right" vertical="center"/>
    </xf>
    <xf numFmtId="10" fontId="0" fillId="0" borderId="43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7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7" fillId="0" borderId="70" xfId="0" applyNumberFormat="1" applyFont="1" applyFill="1" applyBorder="1" applyAlignment="1">
      <alignment horizontal="center" vertical="center"/>
    </xf>
    <xf numFmtId="21" fontId="0" fillId="0" borderId="42" xfId="0" applyNumberFormat="1" applyFont="1" applyFill="1" applyBorder="1" applyAlignment="1">
      <alignment vertical="center"/>
    </xf>
    <xf numFmtId="21" fontId="0" fillId="0" borderId="8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79" fontId="11" fillId="0" borderId="42" xfId="53" applyNumberFormat="1" applyFont="1" applyFill="1" applyBorder="1" applyAlignment="1">
      <alignment vertical="center"/>
      <protection/>
    </xf>
    <xf numFmtId="0" fontId="0" fillId="0" borderId="59" xfId="0" applyFill="1" applyBorder="1" applyAlignment="1">
      <alignment vertical="center" wrapText="1"/>
    </xf>
    <xf numFmtId="0" fontId="0" fillId="0" borderId="72" xfId="0" applyNumberFormat="1" applyFont="1" applyFill="1" applyBorder="1" applyAlignment="1">
      <alignment vertical="center"/>
    </xf>
    <xf numFmtId="0" fontId="7" fillId="0" borderId="88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84" xfId="0" applyFont="1" applyFill="1" applyBorder="1" applyAlignment="1">
      <alignment horizontal="left" vertical="center"/>
    </xf>
    <xf numFmtId="10" fontId="0" fillId="0" borderId="53" xfId="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4" fillId="0" borderId="37" xfId="0" applyFont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179" fontId="11" fillId="0" borderId="55" xfId="53" applyNumberFormat="1" applyFont="1" applyFill="1" applyBorder="1" applyAlignment="1">
      <alignment vertical="center"/>
      <protection/>
    </xf>
    <xf numFmtId="10" fontId="0" fillId="0" borderId="76" xfId="0" applyNumberFormat="1" applyFont="1" applyFill="1" applyBorder="1" applyAlignment="1">
      <alignment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4" fillId="0" borderId="89" xfId="54" applyFont="1" applyFill="1" applyBorder="1" applyAlignment="1">
      <alignment horizontal="center" vertical="center" wrapText="1"/>
      <protection/>
    </xf>
    <xf numFmtId="0" fontId="5" fillId="0" borderId="7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9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5" fillId="0" borderId="76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0" fontId="10" fillId="0" borderId="26" xfId="0" applyFont="1" applyFill="1" applyBorder="1" applyAlignment="1">
      <alignment horizontal="center" textRotation="90" wrapText="1"/>
    </xf>
    <xf numFmtId="49" fontId="7" fillId="0" borderId="4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" xfId="53"/>
    <cellStyle name="Обычный_Протокол ЛИЧКА_короткая_КРКондр2008 all fi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63"/>
  </sheetPr>
  <dimension ref="A1:E25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4.140625" style="0" customWidth="1"/>
    <col min="2" max="2" width="19.8515625" style="0" customWidth="1"/>
    <col min="3" max="3" width="18.28125" style="0" hidden="1" customWidth="1"/>
    <col min="4" max="4" width="16.8515625" style="0" customWidth="1"/>
    <col min="5" max="5" width="19.7109375" style="0" customWidth="1"/>
  </cols>
  <sheetData>
    <row r="1" spans="1:5" s="101" customFormat="1" ht="12.75">
      <c r="A1" s="100" t="s">
        <v>3</v>
      </c>
      <c r="B1" s="100" t="s">
        <v>117</v>
      </c>
      <c r="C1" s="100" t="s">
        <v>35</v>
      </c>
      <c r="D1" s="100" t="s">
        <v>36</v>
      </c>
      <c r="E1" s="100" t="s">
        <v>0</v>
      </c>
    </row>
    <row r="2" spans="1:5" ht="12.75">
      <c r="A2" s="133">
        <v>1</v>
      </c>
      <c r="B2" s="133">
        <v>100</v>
      </c>
      <c r="C2" s="133">
        <v>120</v>
      </c>
      <c r="D2" s="207">
        <v>200</v>
      </c>
      <c r="E2" s="208">
        <v>400</v>
      </c>
    </row>
    <row r="3" spans="1:5" ht="12.75">
      <c r="A3" s="133">
        <v>2</v>
      </c>
      <c r="B3" s="133">
        <v>96</v>
      </c>
      <c r="C3" s="133">
        <v>116</v>
      </c>
      <c r="D3" s="207">
        <v>190</v>
      </c>
      <c r="E3" s="208">
        <v>380</v>
      </c>
    </row>
    <row r="4" spans="1:5" ht="12.75">
      <c r="A4" s="133">
        <v>3</v>
      </c>
      <c r="B4" s="133">
        <v>93</v>
      </c>
      <c r="C4" s="133">
        <v>112</v>
      </c>
      <c r="D4" s="207">
        <v>180</v>
      </c>
      <c r="E4" s="208">
        <v>364</v>
      </c>
    </row>
    <row r="5" spans="1:5" ht="12.75">
      <c r="A5" s="133">
        <v>4</v>
      </c>
      <c r="B5" s="133">
        <v>90</v>
      </c>
      <c r="C5" s="133">
        <v>108</v>
      </c>
      <c r="D5" s="207">
        <v>172</v>
      </c>
      <c r="E5" s="208">
        <v>348</v>
      </c>
    </row>
    <row r="6" spans="1:5" ht="12.75">
      <c r="A6" s="133">
        <v>5</v>
      </c>
      <c r="B6" s="133">
        <v>87</v>
      </c>
      <c r="C6" s="133">
        <v>104</v>
      </c>
      <c r="D6" s="207">
        <v>166</v>
      </c>
      <c r="E6" s="208">
        <v>334</v>
      </c>
    </row>
    <row r="7" spans="1:5" ht="12.75">
      <c r="A7" s="133">
        <v>6</v>
      </c>
      <c r="B7" s="133">
        <v>84</v>
      </c>
      <c r="C7" s="133">
        <v>100</v>
      </c>
      <c r="D7" s="207">
        <v>160</v>
      </c>
      <c r="E7" s="208">
        <v>322</v>
      </c>
    </row>
    <row r="8" spans="1:5" ht="12.75">
      <c r="A8" s="133">
        <v>7</v>
      </c>
      <c r="B8" s="133">
        <v>81</v>
      </c>
      <c r="C8" s="133">
        <v>96</v>
      </c>
      <c r="D8" s="207">
        <v>154</v>
      </c>
      <c r="E8" s="208">
        <v>310</v>
      </c>
    </row>
    <row r="9" spans="1:5" ht="12.75">
      <c r="A9" s="133">
        <v>8</v>
      </c>
      <c r="B9" s="133">
        <v>78</v>
      </c>
      <c r="C9" s="133">
        <v>92</v>
      </c>
      <c r="D9" s="207">
        <v>148</v>
      </c>
      <c r="E9" s="208">
        <v>300</v>
      </c>
    </row>
    <row r="10" spans="1:5" ht="12.75">
      <c r="A10" s="133">
        <v>9</v>
      </c>
      <c r="B10" s="133">
        <v>75</v>
      </c>
      <c r="C10" s="133">
        <v>88</v>
      </c>
      <c r="D10" s="207">
        <v>144</v>
      </c>
      <c r="E10" s="208">
        <v>290</v>
      </c>
    </row>
    <row r="11" spans="1:5" ht="12.75">
      <c r="A11" s="133">
        <v>10</v>
      </c>
      <c r="B11" s="133">
        <v>72</v>
      </c>
      <c r="C11" s="133">
        <v>84</v>
      </c>
      <c r="D11" s="207">
        <v>140</v>
      </c>
      <c r="E11" s="208">
        <v>282</v>
      </c>
    </row>
    <row r="12" spans="1:5" ht="12.75">
      <c r="A12" s="133">
        <v>11</v>
      </c>
      <c r="B12" s="133">
        <v>70</v>
      </c>
      <c r="C12" s="133">
        <v>80</v>
      </c>
      <c r="D12" s="207">
        <v>136</v>
      </c>
      <c r="E12" s="208">
        <v>274</v>
      </c>
    </row>
    <row r="13" spans="1:5" ht="12.75">
      <c r="A13" s="133">
        <v>12</v>
      </c>
      <c r="B13" s="133">
        <v>68</v>
      </c>
      <c r="C13" s="133">
        <v>76</v>
      </c>
      <c r="D13" s="207">
        <v>132</v>
      </c>
      <c r="E13" s="208">
        <v>266</v>
      </c>
    </row>
    <row r="14" spans="1:5" ht="12.75">
      <c r="A14" s="133">
        <v>13</v>
      </c>
      <c r="B14" s="133">
        <v>66</v>
      </c>
      <c r="C14" s="133">
        <v>72</v>
      </c>
      <c r="D14" s="207">
        <v>128</v>
      </c>
      <c r="E14" s="208">
        <v>260</v>
      </c>
    </row>
    <row r="15" spans="1:5" ht="12.75">
      <c r="A15" s="133">
        <v>14</v>
      </c>
      <c r="B15" s="133">
        <v>64</v>
      </c>
      <c r="C15" s="133">
        <v>68</v>
      </c>
      <c r="D15" s="207">
        <v>124</v>
      </c>
      <c r="E15" s="208">
        <v>254</v>
      </c>
    </row>
    <row r="16" spans="1:5" ht="12.75">
      <c r="A16" s="133">
        <v>15</v>
      </c>
      <c r="B16" s="133">
        <v>62</v>
      </c>
      <c r="C16" s="133">
        <v>62</v>
      </c>
      <c r="D16" s="207">
        <v>120</v>
      </c>
      <c r="E16" s="208">
        <v>248</v>
      </c>
    </row>
    <row r="17" spans="1:5" ht="12.75">
      <c r="A17" s="133">
        <v>16</v>
      </c>
      <c r="B17" s="133">
        <v>60</v>
      </c>
      <c r="C17" s="133">
        <v>60</v>
      </c>
      <c r="D17" s="207">
        <v>116</v>
      </c>
      <c r="E17" s="208">
        <v>242</v>
      </c>
    </row>
    <row r="18" spans="1:5" ht="12.75">
      <c r="A18" s="133">
        <v>17</v>
      </c>
      <c r="B18" s="133">
        <v>58</v>
      </c>
      <c r="C18" s="133">
        <v>58</v>
      </c>
      <c r="D18" s="207">
        <v>112</v>
      </c>
      <c r="E18" s="208">
        <v>236</v>
      </c>
    </row>
    <row r="19" spans="1:5" ht="12.75">
      <c r="A19" s="133">
        <v>18</v>
      </c>
      <c r="B19" s="133">
        <v>56</v>
      </c>
      <c r="C19" s="133">
        <v>56</v>
      </c>
      <c r="D19" s="207">
        <v>108</v>
      </c>
      <c r="E19" s="208">
        <v>230</v>
      </c>
    </row>
    <row r="20" spans="1:5" ht="12.75">
      <c r="A20" s="133">
        <v>19</v>
      </c>
      <c r="B20" s="133">
        <v>54</v>
      </c>
      <c r="C20" s="133">
        <v>54</v>
      </c>
      <c r="D20" s="207">
        <v>104</v>
      </c>
      <c r="E20" s="208">
        <v>224</v>
      </c>
    </row>
    <row r="21" spans="1:5" ht="12.75">
      <c r="A21" s="133">
        <v>20</v>
      </c>
      <c r="B21" s="133">
        <v>52</v>
      </c>
      <c r="C21" s="133">
        <v>52</v>
      </c>
      <c r="D21" s="207">
        <v>100</v>
      </c>
      <c r="E21" s="208">
        <v>218</v>
      </c>
    </row>
    <row r="22" spans="1:5" ht="12.75">
      <c r="A22" s="133">
        <v>21</v>
      </c>
      <c r="B22" s="133">
        <v>50</v>
      </c>
      <c r="C22" s="133">
        <v>50</v>
      </c>
      <c r="D22" s="207">
        <v>98</v>
      </c>
      <c r="E22" s="208">
        <v>212</v>
      </c>
    </row>
    <row r="23" spans="1:5" ht="12.75">
      <c r="A23" s="133">
        <v>22</v>
      </c>
      <c r="B23" s="133">
        <v>48</v>
      </c>
      <c r="C23" s="133">
        <v>48</v>
      </c>
      <c r="D23" s="207">
        <v>96</v>
      </c>
      <c r="E23" s="208">
        <v>206</v>
      </c>
    </row>
    <row r="24" spans="1:5" ht="12.75">
      <c r="A24" s="133">
        <v>23</v>
      </c>
      <c r="B24" s="133">
        <v>46</v>
      </c>
      <c r="C24" s="133">
        <v>46</v>
      </c>
      <c r="D24" s="207">
        <v>94</v>
      </c>
      <c r="E24" s="208">
        <v>200</v>
      </c>
    </row>
    <row r="25" spans="1:5" ht="12.75">
      <c r="A25" s="133">
        <v>24</v>
      </c>
      <c r="B25" s="133">
        <v>44</v>
      </c>
      <c r="C25" s="133">
        <v>44</v>
      </c>
      <c r="D25" s="207">
        <v>92</v>
      </c>
      <c r="E25" s="208">
        <v>196</v>
      </c>
    </row>
    <row r="26" spans="1:5" ht="12.75">
      <c r="A26" s="133">
        <v>25</v>
      </c>
      <c r="B26" s="133">
        <v>42</v>
      </c>
      <c r="C26" s="133">
        <v>42</v>
      </c>
      <c r="D26" s="207">
        <v>90</v>
      </c>
      <c r="E26" s="208">
        <v>192</v>
      </c>
    </row>
    <row r="27" spans="1:5" ht="12.75">
      <c r="A27" s="133">
        <v>26</v>
      </c>
      <c r="B27" s="133">
        <v>40</v>
      </c>
      <c r="C27" s="133">
        <v>40</v>
      </c>
      <c r="D27" s="207">
        <v>88</v>
      </c>
      <c r="E27" s="208">
        <v>188</v>
      </c>
    </row>
    <row r="28" spans="1:5" ht="12.75">
      <c r="A28" s="133">
        <v>27</v>
      </c>
      <c r="B28" s="133">
        <v>38</v>
      </c>
      <c r="C28" s="133">
        <v>38</v>
      </c>
      <c r="D28" s="207">
        <v>86</v>
      </c>
      <c r="E28" s="208">
        <v>184</v>
      </c>
    </row>
    <row r="29" spans="1:5" ht="12.75">
      <c r="A29" s="133">
        <v>28</v>
      </c>
      <c r="B29" s="133">
        <v>36</v>
      </c>
      <c r="C29" s="133">
        <v>36</v>
      </c>
      <c r="D29" s="207">
        <v>84</v>
      </c>
      <c r="E29" s="208">
        <v>180</v>
      </c>
    </row>
    <row r="30" spans="1:5" ht="12.75">
      <c r="A30" s="133">
        <v>29</v>
      </c>
      <c r="B30" s="133">
        <v>34</v>
      </c>
      <c r="C30" s="133">
        <v>34</v>
      </c>
      <c r="D30" s="207">
        <v>82</v>
      </c>
      <c r="E30" s="208">
        <v>176</v>
      </c>
    </row>
    <row r="31" spans="1:5" ht="12.75">
      <c r="A31" s="133">
        <v>30</v>
      </c>
      <c r="B31" s="133">
        <v>32</v>
      </c>
      <c r="C31" s="133">
        <v>32</v>
      </c>
      <c r="D31" s="207">
        <v>80</v>
      </c>
      <c r="E31" s="208">
        <v>172</v>
      </c>
    </row>
    <row r="32" spans="1:5" ht="12.75">
      <c r="A32" s="133">
        <v>31</v>
      </c>
      <c r="B32" s="133">
        <v>30</v>
      </c>
      <c r="C32" s="133">
        <v>30</v>
      </c>
      <c r="D32" s="207">
        <v>78</v>
      </c>
      <c r="E32" s="208">
        <v>168</v>
      </c>
    </row>
    <row r="33" spans="1:5" ht="12.75">
      <c r="A33" s="133">
        <v>32</v>
      </c>
      <c r="B33" s="133">
        <v>29</v>
      </c>
      <c r="C33" s="133">
        <v>29</v>
      </c>
      <c r="D33" s="207">
        <v>76</v>
      </c>
      <c r="E33" s="208">
        <v>164</v>
      </c>
    </row>
    <row r="34" spans="1:5" ht="12.75">
      <c r="A34" s="133">
        <v>33</v>
      </c>
      <c r="B34" s="133">
        <v>28</v>
      </c>
      <c r="C34" s="133">
        <v>28</v>
      </c>
      <c r="D34" s="207">
        <v>74</v>
      </c>
      <c r="E34" s="208">
        <v>160</v>
      </c>
    </row>
    <row r="35" spans="1:5" ht="12.75">
      <c r="A35" s="133">
        <v>34</v>
      </c>
      <c r="B35" s="133">
        <v>27</v>
      </c>
      <c r="C35" s="133">
        <v>27</v>
      </c>
      <c r="D35" s="207">
        <v>72</v>
      </c>
      <c r="E35" s="208">
        <v>156</v>
      </c>
    </row>
    <row r="36" spans="1:5" ht="12.75">
      <c r="A36" s="133">
        <v>35</v>
      </c>
      <c r="B36" s="133">
        <v>26</v>
      </c>
      <c r="C36" s="133">
        <v>26</v>
      </c>
      <c r="D36" s="207">
        <v>70</v>
      </c>
      <c r="E36" s="208">
        <v>152</v>
      </c>
    </row>
    <row r="37" spans="1:5" ht="12.75">
      <c r="A37" s="133">
        <v>36</v>
      </c>
      <c r="B37" s="133">
        <v>25</v>
      </c>
      <c r="C37" s="133">
        <v>25</v>
      </c>
      <c r="D37" s="207">
        <v>68</v>
      </c>
      <c r="E37" s="208">
        <v>148</v>
      </c>
    </row>
    <row r="38" spans="1:5" ht="12.75">
      <c r="A38" s="133">
        <v>37</v>
      </c>
      <c r="B38" s="133">
        <v>24</v>
      </c>
      <c r="C38" s="133">
        <v>24</v>
      </c>
      <c r="D38" s="207">
        <v>66</v>
      </c>
      <c r="E38" s="208">
        <v>144</v>
      </c>
    </row>
    <row r="39" spans="1:5" ht="12.75">
      <c r="A39" s="133">
        <v>38</v>
      </c>
      <c r="B39" s="133">
        <v>23</v>
      </c>
      <c r="C39" s="133">
        <v>23</v>
      </c>
      <c r="D39" s="207">
        <v>64</v>
      </c>
      <c r="E39" s="208">
        <v>140</v>
      </c>
    </row>
    <row r="40" spans="1:5" ht="12.75">
      <c r="A40" s="133">
        <v>39</v>
      </c>
      <c r="B40" s="133">
        <v>22</v>
      </c>
      <c r="C40" s="133">
        <v>22</v>
      </c>
      <c r="D40" s="207">
        <v>62</v>
      </c>
      <c r="E40" s="208">
        <v>136</v>
      </c>
    </row>
    <row r="41" spans="1:5" ht="12.75">
      <c r="A41" s="133">
        <v>40</v>
      </c>
      <c r="B41" s="133">
        <v>21</v>
      </c>
      <c r="C41" s="133">
        <v>21</v>
      </c>
      <c r="D41" s="207">
        <v>60</v>
      </c>
      <c r="E41" s="208">
        <v>132</v>
      </c>
    </row>
    <row r="42" spans="1:5" ht="12.75">
      <c r="A42" s="133">
        <v>41</v>
      </c>
      <c r="B42" s="133">
        <v>20</v>
      </c>
      <c r="C42" s="133">
        <v>20</v>
      </c>
      <c r="D42" s="207">
        <v>58</v>
      </c>
      <c r="E42" s="208">
        <v>128</v>
      </c>
    </row>
    <row r="43" spans="1:5" ht="12.75">
      <c r="A43" s="133">
        <v>42</v>
      </c>
      <c r="B43" s="133">
        <v>19</v>
      </c>
      <c r="C43" s="133">
        <v>19</v>
      </c>
      <c r="D43" s="207">
        <v>56</v>
      </c>
      <c r="E43" s="208">
        <v>124</v>
      </c>
    </row>
    <row r="44" spans="1:5" ht="12.75">
      <c r="A44" s="133">
        <v>43</v>
      </c>
      <c r="B44" s="133">
        <v>18</v>
      </c>
      <c r="C44" s="133">
        <v>18</v>
      </c>
      <c r="D44" s="207">
        <v>54</v>
      </c>
      <c r="E44" s="208">
        <v>120</v>
      </c>
    </row>
    <row r="45" spans="1:5" ht="12.75">
      <c r="A45" s="133">
        <v>44</v>
      </c>
      <c r="B45" s="133">
        <v>17</v>
      </c>
      <c r="C45" s="133">
        <v>17</v>
      </c>
      <c r="D45" s="207">
        <v>52</v>
      </c>
      <c r="E45" s="208">
        <v>116</v>
      </c>
    </row>
    <row r="46" spans="1:5" ht="12.75">
      <c r="A46" s="133">
        <v>45</v>
      </c>
      <c r="B46" s="133">
        <v>15</v>
      </c>
      <c r="C46" s="133">
        <v>15</v>
      </c>
      <c r="D46" s="207">
        <v>50</v>
      </c>
      <c r="E46" s="208">
        <v>112</v>
      </c>
    </row>
    <row r="47" spans="1:5" ht="12.75">
      <c r="A47" s="133">
        <v>46</v>
      </c>
      <c r="B47" s="133">
        <v>15</v>
      </c>
      <c r="C47" s="133">
        <v>15</v>
      </c>
      <c r="D47" s="207">
        <v>48</v>
      </c>
      <c r="E47" s="208">
        <v>108</v>
      </c>
    </row>
    <row r="48" spans="1:5" ht="12.75">
      <c r="A48" s="133">
        <v>47</v>
      </c>
      <c r="B48" s="133">
        <v>15</v>
      </c>
      <c r="C48" s="133">
        <v>15</v>
      </c>
      <c r="D48" s="207">
        <v>46</v>
      </c>
      <c r="E48" s="208">
        <v>104</v>
      </c>
    </row>
    <row r="49" spans="1:5" ht="12.75">
      <c r="A49" s="133">
        <v>48</v>
      </c>
      <c r="B49" s="133">
        <v>15</v>
      </c>
      <c r="C49" s="133">
        <v>15</v>
      </c>
      <c r="D49" s="207">
        <v>45</v>
      </c>
      <c r="E49" s="208">
        <v>100</v>
      </c>
    </row>
    <row r="50" spans="1:5" ht="12.75">
      <c r="A50" s="133">
        <v>49</v>
      </c>
      <c r="B50" s="133">
        <v>15</v>
      </c>
      <c r="C50" s="133">
        <v>15</v>
      </c>
      <c r="D50" s="207">
        <v>44</v>
      </c>
      <c r="E50" s="208">
        <v>96</v>
      </c>
    </row>
    <row r="51" spans="1:5" ht="12.75">
      <c r="A51" s="133">
        <v>50</v>
      </c>
      <c r="B51" s="133">
        <v>15</v>
      </c>
      <c r="C51" s="133">
        <v>15</v>
      </c>
      <c r="D51" s="207">
        <v>43</v>
      </c>
      <c r="E51" s="208">
        <v>92</v>
      </c>
    </row>
    <row r="52" spans="1:5" ht="12.75">
      <c r="A52" s="133">
        <v>51</v>
      </c>
      <c r="B52" s="133">
        <v>15</v>
      </c>
      <c r="C52" s="133">
        <v>15</v>
      </c>
      <c r="D52" s="207">
        <v>42</v>
      </c>
      <c r="E52" s="208">
        <v>88</v>
      </c>
    </row>
    <row r="53" spans="1:5" ht="12.75">
      <c r="A53" s="133">
        <v>52</v>
      </c>
      <c r="B53" s="133">
        <v>15</v>
      </c>
      <c r="C53" s="133">
        <v>15</v>
      </c>
      <c r="D53" s="207">
        <v>41</v>
      </c>
      <c r="E53" s="208">
        <v>84</v>
      </c>
    </row>
    <row r="54" spans="1:5" ht="12.75">
      <c r="A54" s="133">
        <v>53</v>
      </c>
      <c r="B54" s="133">
        <v>15</v>
      </c>
      <c r="C54" s="133">
        <v>15</v>
      </c>
      <c r="D54" s="207">
        <v>40</v>
      </c>
      <c r="E54" s="208">
        <v>80</v>
      </c>
    </row>
    <row r="55" spans="1:5" ht="12.75">
      <c r="A55" s="133">
        <v>54</v>
      </c>
      <c r="B55" s="133">
        <v>15</v>
      </c>
      <c r="C55" s="133">
        <v>15</v>
      </c>
      <c r="D55" s="207">
        <v>39</v>
      </c>
      <c r="E55" s="208">
        <v>76</v>
      </c>
    </row>
    <row r="56" spans="1:5" ht="12.75">
      <c r="A56" s="133">
        <v>55</v>
      </c>
      <c r="B56" s="133">
        <v>15</v>
      </c>
      <c r="C56" s="133">
        <v>15</v>
      </c>
      <c r="D56" s="207">
        <v>38</v>
      </c>
      <c r="E56" s="208">
        <v>72</v>
      </c>
    </row>
    <row r="57" spans="1:5" ht="12.75">
      <c r="A57" s="133">
        <v>56</v>
      </c>
      <c r="B57" s="133">
        <v>13</v>
      </c>
      <c r="C57" s="133">
        <v>13</v>
      </c>
      <c r="D57" s="207">
        <v>37</v>
      </c>
      <c r="E57" s="208">
        <v>68</v>
      </c>
    </row>
    <row r="58" spans="1:5" ht="12.75">
      <c r="A58" s="133">
        <v>57</v>
      </c>
      <c r="B58" s="133">
        <v>13</v>
      </c>
      <c r="C58" s="133">
        <v>13</v>
      </c>
      <c r="D58" s="207">
        <v>36</v>
      </c>
      <c r="E58" s="208">
        <v>64</v>
      </c>
    </row>
    <row r="59" spans="1:5" ht="12.75">
      <c r="A59" s="133">
        <v>58</v>
      </c>
      <c r="B59" s="133">
        <v>13</v>
      </c>
      <c r="C59" s="133">
        <v>13</v>
      </c>
      <c r="D59" s="207">
        <v>35</v>
      </c>
      <c r="E59" s="208">
        <v>60</v>
      </c>
    </row>
    <row r="60" spans="1:5" ht="12.75">
      <c r="A60" s="133">
        <v>59</v>
      </c>
      <c r="B60" s="133">
        <v>13</v>
      </c>
      <c r="C60" s="133">
        <v>13</v>
      </c>
      <c r="D60" s="207">
        <v>34</v>
      </c>
      <c r="E60" s="208">
        <v>56</v>
      </c>
    </row>
    <row r="61" spans="1:5" ht="12.75">
      <c r="A61" s="133">
        <v>60</v>
      </c>
      <c r="B61" s="133">
        <v>13</v>
      </c>
      <c r="C61" s="133">
        <v>13</v>
      </c>
      <c r="D61" s="207">
        <v>33</v>
      </c>
      <c r="E61" s="208">
        <v>52</v>
      </c>
    </row>
    <row r="62" spans="1:5" ht="12.75">
      <c r="A62" s="133">
        <v>61</v>
      </c>
      <c r="B62" s="133">
        <v>13</v>
      </c>
      <c r="C62" s="133">
        <v>13</v>
      </c>
      <c r="D62" s="207">
        <v>32</v>
      </c>
      <c r="E62" s="208">
        <v>48</v>
      </c>
    </row>
    <row r="63" spans="1:5" ht="12.75">
      <c r="A63" s="133">
        <v>62</v>
      </c>
      <c r="B63" s="133">
        <v>13</v>
      </c>
      <c r="C63" s="133">
        <v>13</v>
      </c>
      <c r="D63" s="207">
        <v>31</v>
      </c>
      <c r="E63" s="208">
        <v>44</v>
      </c>
    </row>
    <row r="64" spans="1:5" ht="12.75">
      <c r="A64" s="133">
        <v>63</v>
      </c>
      <c r="B64" s="133">
        <v>13</v>
      </c>
      <c r="C64" s="133">
        <v>13</v>
      </c>
      <c r="D64" s="207">
        <v>30</v>
      </c>
      <c r="E64" s="208">
        <v>42</v>
      </c>
    </row>
    <row r="65" spans="1:5" ht="12.75">
      <c r="A65" s="133">
        <v>64</v>
      </c>
      <c r="B65" s="133">
        <v>13</v>
      </c>
      <c r="C65" s="133">
        <v>13</v>
      </c>
      <c r="D65" s="207">
        <v>29</v>
      </c>
      <c r="E65" s="208">
        <v>40</v>
      </c>
    </row>
    <row r="66" spans="1:5" ht="12.75">
      <c r="A66" s="133">
        <v>65</v>
      </c>
      <c r="B66" s="133">
        <v>13</v>
      </c>
      <c r="C66" s="133">
        <v>13</v>
      </c>
      <c r="D66" s="207">
        <v>28</v>
      </c>
      <c r="E66" s="208">
        <v>38</v>
      </c>
    </row>
    <row r="67" spans="1:5" ht="12.75">
      <c r="A67" s="133">
        <v>66</v>
      </c>
      <c r="B67" s="133">
        <v>11</v>
      </c>
      <c r="C67" s="133">
        <v>11</v>
      </c>
      <c r="D67" s="207">
        <v>27</v>
      </c>
      <c r="E67" s="208">
        <v>36</v>
      </c>
    </row>
    <row r="68" spans="1:5" ht="12.75">
      <c r="A68" s="133">
        <v>67</v>
      </c>
      <c r="B68" s="133">
        <v>11</v>
      </c>
      <c r="C68" s="133">
        <v>11</v>
      </c>
      <c r="D68" s="207">
        <v>26</v>
      </c>
      <c r="E68" s="208">
        <v>34</v>
      </c>
    </row>
    <row r="69" spans="1:5" ht="12.75">
      <c r="A69" s="133">
        <v>68</v>
      </c>
      <c r="B69" s="133">
        <v>11</v>
      </c>
      <c r="C69" s="133">
        <v>11</v>
      </c>
      <c r="D69" s="207">
        <v>25</v>
      </c>
      <c r="E69" s="208">
        <v>32</v>
      </c>
    </row>
    <row r="70" spans="1:5" ht="12.75">
      <c r="A70" s="133">
        <v>69</v>
      </c>
      <c r="B70" s="133">
        <v>11</v>
      </c>
      <c r="C70" s="133">
        <v>11</v>
      </c>
      <c r="D70" s="207">
        <v>24</v>
      </c>
      <c r="E70" s="208">
        <v>30</v>
      </c>
    </row>
    <row r="71" spans="1:5" ht="12.75">
      <c r="A71" s="133">
        <v>70</v>
      </c>
      <c r="B71" s="133">
        <v>11</v>
      </c>
      <c r="C71" s="133">
        <v>11</v>
      </c>
      <c r="D71" s="207">
        <v>23</v>
      </c>
      <c r="E71" s="208">
        <v>28</v>
      </c>
    </row>
    <row r="72" spans="1:5" ht="12.75">
      <c r="A72" s="133">
        <v>71</v>
      </c>
      <c r="B72" s="133">
        <v>11</v>
      </c>
      <c r="C72" s="133">
        <v>11</v>
      </c>
      <c r="D72" s="207">
        <v>22</v>
      </c>
      <c r="E72" s="208">
        <v>26</v>
      </c>
    </row>
    <row r="73" spans="1:5" ht="12.75">
      <c r="A73" s="133">
        <v>72</v>
      </c>
      <c r="B73" s="133">
        <v>11</v>
      </c>
      <c r="C73" s="133">
        <v>11</v>
      </c>
      <c r="D73" s="207">
        <v>21</v>
      </c>
      <c r="E73" s="208">
        <v>24</v>
      </c>
    </row>
    <row r="74" spans="1:5" ht="12.75">
      <c r="A74" s="133">
        <v>73</v>
      </c>
      <c r="B74" s="133">
        <v>11</v>
      </c>
      <c r="C74" s="133">
        <v>11</v>
      </c>
      <c r="D74" s="207">
        <v>20</v>
      </c>
      <c r="E74" s="208">
        <v>22</v>
      </c>
    </row>
    <row r="75" spans="1:5" ht="12.75">
      <c r="A75" s="133">
        <v>74</v>
      </c>
      <c r="B75" s="133">
        <v>11</v>
      </c>
      <c r="C75" s="133">
        <v>11</v>
      </c>
      <c r="D75" s="207">
        <v>19</v>
      </c>
      <c r="E75" s="208">
        <v>20</v>
      </c>
    </row>
    <row r="76" spans="1:5" ht="12.75">
      <c r="A76" s="133">
        <v>75</v>
      </c>
      <c r="B76" s="133">
        <v>11</v>
      </c>
      <c r="C76" s="133">
        <v>11</v>
      </c>
      <c r="D76" s="207">
        <v>18</v>
      </c>
      <c r="E76" s="208">
        <v>18</v>
      </c>
    </row>
    <row r="77" spans="1:5" ht="12.75">
      <c r="A77" s="133">
        <v>76</v>
      </c>
      <c r="B77" s="133">
        <v>9</v>
      </c>
      <c r="C77" s="133">
        <v>9</v>
      </c>
      <c r="D77" s="207">
        <v>17</v>
      </c>
      <c r="E77" s="208">
        <v>16</v>
      </c>
    </row>
    <row r="78" spans="1:5" ht="12.75">
      <c r="A78" s="133">
        <v>77</v>
      </c>
      <c r="B78" s="133">
        <v>9</v>
      </c>
      <c r="C78" s="133">
        <v>9</v>
      </c>
      <c r="D78" s="207">
        <v>16</v>
      </c>
      <c r="E78" s="208">
        <v>15</v>
      </c>
    </row>
    <row r="79" spans="1:5" ht="12.75">
      <c r="A79" s="133">
        <v>78</v>
      </c>
      <c r="B79" s="133">
        <v>9</v>
      </c>
      <c r="C79" s="133">
        <v>9</v>
      </c>
      <c r="D79" s="207">
        <v>15</v>
      </c>
      <c r="E79" s="208">
        <v>14</v>
      </c>
    </row>
    <row r="80" spans="1:5" ht="12.75">
      <c r="A80" s="133">
        <v>79</v>
      </c>
      <c r="B80" s="133">
        <v>9</v>
      </c>
      <c r="C80" s="133">
        <v>9</v>
      </c>
      <c r="D80" s="207">
        <v>14</v>
      </c>
      <c r="E80" s="208">
        <v>13</v>
      </c>
    </row>
    <row r="81" spans="1:5" ht="12.75">
      <c r="A81" s="133">
        <v>80</v>
      </c>
      <c r="B81" s="133">
        <v>9</v>
      </c>
      <c r="C81" s="133">
        <v>9</v>
      </c>
      <c r="D81" s="207">
        <v>13</v>
      </c>
      <c r="E81" s="208">
        <v>12</v>
      </c>
    </row>
    <row r="82" spans="1:5" ht="12.75">
      <c r="A82" s="133">
        <v>81</v>
      </c>
      <c r="B82" s="133">
        <v>9</v>
      </c>
      <c r="C82" s="133">
        <v>9</v>
      </c>
      <c r="D82" s="207">
        <v>12</v>
      </c>
      <c r="E82" s="208">
        <v>11</v>
      </c>
    </row>
    <row r="83" spans="1:5" ht="12.75">
      <c r="A83" s="133">
        <v>82</v>
      </c>
      <c r="B83" s="133">
        <v>9</v>
      </c>
      <c r="C83" s="133">
        <v>9</v>
      </c>
      <c r="D83" s="207">
        <v>11</v>
      </c>
      <c r="E83" s="208">
        <v>10</v>
      </c>
    </row>
    <row r="84" spans="1:5" ht="12.75">
      <c r="A84" s="133">
        <v>83</v>
      </c>
      <c r="B84" s="133">
        <v>9</v>
      </c>
      <c r="C84" s="133">
        <v>9</v>
      </c>
      <c r="D84" s="207">
        <v>10</v>
      </c>
      <c r="E84" s="208">
        <v>9</v>
      </c>
    </row>
    <row r="85" spans="1:5" ht="12.75">
      <c r="A85" s="133">
        <v>84</v>
      </c>
      <c r="B85" s="133">
        <v>9</v>
      </c>
      <c r="C85" s="133">
        <v>9</v>
      </c>
      <c r="D85" s="207">
        <v>9</v>
      </c>
      <c r="E85" s="208">
        <v>8</v>
      </c>
    </row>
    <row r="86" spans="1:5" ht="12.75">
      <c r="A86" s="133">
        <v>85</v>
      </c>
      <c r="B86" s="133">
        <v>9</v>
      </c>
      <c r="C86" s="133">
        <v>9</v>
      </c>
      <c r="D86" s="207">
        <v>8</v>
      </c>
      <c r="E86" s="208">
        <v>7</v>
      </c>
    </row>
    <row r="87" spans="1:5" ht="12.75">
      <c r="A87" s="133">
        <v>86</v>
      </c>
      <c r="B87" s="133">
        <v>7</v>
      </c>
      <c r="C87" s="133">
        <v>7</v>
      </c>
      <c r="D87" s="207">
        <v>7</v>
      </c>
      <c r="E87" s="208">
        <v>6</v>
      </c>
    </row>
    <row r="88" spans="1:5" ht="12.75">
      <c r="A88" s="133">
        <v>87</v>
      </c>
      <c r="B88" s="133">
        <v>7</v>
      </c>
      <c r="C88" s="133">
        <v>7</v>
      </c>
      <c r="D88" s="207">
        <v>6</v>
      </c>
      <c r="E88" s="208">
        <v>5</v>
      </c>
    </row>
    <row r="89" spans="1:5" ht="12.75">
      <c r="A89" s="133">
        <v>88</v>
      </c>
      <c r="B89" s="133">
        <v>7</v>
      </c>
      <c r="C89" s="133">
        <v>7</v>
      </c>
      <c r="D89" s="207">
        <v>5</v>
      </c>
      <c r="E89" s="208">
        <v>4</v>
      </c>
    </row>
    <row r="90" spans="1:5" ht="12.75">
      <c r="A90" s="133">
        <v>89</v>
      </c>
      <c r="B90" s="133">
        <v>7</v>
      </c>
      <c r="C90" s="133">
        <v>7</v>
      </c>
      <c r="D90" s="207">
        <v>4</v>
      </c>
      <c r="E90" s="208">
        <v>3</v>
      </c>
    </row>
    <row r="91" spans="1:5" ht="12.75">
      <c r="A91" s="133">
        <v>90</v>
      </c>
      <c r="B91" s="133">
        <v>7</v>
      </c>
      <c r="C91" s="133">
        <v>7</v>
      </c>
      <c r="D91" s="207">
        <v>3</v>
      </c>
      <c r="E91" s="208">
        <v>2</v>
      </c>
    </row>
    <row r="92" spans="1:5" ht="12.75">
      <c r="A92" s="133">
        <v>91</v>
      </c>
      <c r="B92" s="133">
        <v>7</v>
      </c>
      <c r="C92" s="133">
        <v>7</v>
      </c>
      <c r="D92" s="207">
        <v>2</v>
      </c>
      <c r="E92" s="208">
        <v>1</v>
      </c>
    </row>
    <row r="93" spans="1:5" ht="12.75">
      <c r="A93" s="133">
        <v>92</v>
      </c>
      <c r="B93" s="133">
        <v>7</v>
      </c>
      <c r="C93" s="133">
        <v>7</v>
      </c>
      <c r="D93" s="207">
        <v>1</v>
      </c>
      <c r="E93" s="208">
        <v>0</v>
      </c>
    </row>
    <row r="94" spans="1:5" ht="12.75">
      <c r="A94" s="133">
        <v>93</v>
      </c>
      <c r="B94" s="133">
        <v>7</v>
      </c>
      <c r="C94" s="133">
        <v>7</v>
      </c>
      <c r="D94" s="207">
        <v>0</v>
      </c>
      <c r="E94" s="208">
        <v>0</v>
      </c>
    </row>
    <row r="95" spans="1:5" ht="12.75">
      <c r="A95" s="133">
        <v>94</v>
      </c>
      <c r="B95" s="133">
        <v>7</v>
      </c>
      <c r="C95" s="133">
        <v>7</v>
      </c>
      <c r="D95" s="207">
        <v>0</v>
      </c>
      <c r="E95" s="208">
        <v>0</v>
      </c>
    </row>
    <row r="96" spans="1:5" ht="12.75">
      <c r="A96" s="133">
        <v>95</v>
      </c>
      <c r="B96" s="133">
        <v>7</v>
      </c>
      <c r="C96" s="133">
        <v>7</v>
      </c>
      <c r="D96" s="207">
        <v>0</v>
      </c>
      <c r="E96" s="208">
        <v>0</v>
      </c>
    </row>
    <row r="97" spans="1:5" ht="12.75">
      <c r="A97" s="133">
        <v>96</v>
      </c>
      <c r="B97" s="133">
        <v>7</v>
      </c>
      <c r="C97" s="133">
        <v>7</v>
      </c>
      <c r="D97" s="207">
        <v>0</v>
      </c>
      <c r="E97" s="208">
        <v>0</v>
      </c>
    </row>
    <row r="98" spans="1:5" ht="12.75">
      <c r="A98" s="133">
        <v>97</v>
      </c>
      <c r="B98" s="133">
        <v>7</v>
      </c>
      <c r="C98" s="133">
        <v>7</v>
      </c>
      <c r="D98" s="207">
        <v>0</v>
      </c>
      <c r="E98" s="208">
        <v>0</v>
      </c>
    </row>
    <row r="99" spans="1:5" ht="12.75">
      <c r="A99" s="133">
        <v>98</v>
      </c>
      <c r="B99" s="133">
        <v>7</v>
      </c>
      <c r="C99" s="133">
        <v>7</v>
      </c>
      <c r="D99" s="207">
        <v>0</v>
      </c>
      <c r="E99" s="208">
        <v>0</v>
      </c>
    </row>
    <row r="100" spans="1:5" ht="12.75">
      <c r="A100" s="133">
        <v>99</v>
      </c>
      <c r="B100" s="133">
        <v>7</v>
      </c>
      <c r="C100" s="133">
        <v>7</v>
      </c>
      <c r="D100" s="207">
        <v>0</v>
      </c>
      <c r="E100" s="208">
        <v>0</v>
      </c>
    </row>
    <row r="101" spans="1:5" ht="12.75">
      <c r="A101" s="133">
        <v>100</v>
      </c>
      <c r="B101" s="133">
        <v>7</v>
      </c>
      <c r="C101" s="133">
        <v>7</v>
      </c>
      <c r="D101" s="207">
        <v>0</v>
      </c>
      <c r="E101" s="208">
        <v>0</v>
      </c>
    </row>
    <row r="102" spans="1:5" ht="12.75">
      <c r="A102" s="133">
        <v>101</v>
      </c>
      <c r="B102" s="133">
        <v>7</v>
      </c>
      <c r="C102" s="133">
        <v>7</v>
      </c>
      <c r="D102" s="207">
        <v>0</v>
      </c>
      <c r="E102" s="208">
        <v>0</v>
      </c>
    </row>
    <row r="103" spans="1:5" ht="12.75">
      <c r="A103" s="133">
        <v>102</v>
      </c>
      <c r="B103" s="133">
        <v>7</v>
      </c>
      <c r="C103" s="133">
        <v>7</v>
      </c>
      <c r="D103" s="207">
        <v>0</v>
      </c>
      <c r="E103" s="208">
        <v>0</v>
      </c>
    </row>
    <row r="104" spans="1:5" ht="12.75">
      <c r="A104" s="133">
        <v>103</v>
      </c>
      <c r="B104" s="133">
        <v>7</v>
      </c>
      <c r="C104" s="133">
        <v>7</v>
      </c>
      <c r="D104" s="207">
        <v>0</v>
      </c>
      <c r="E104" s="208">
        <v>0</v>
      </c>
    </row>
    <row r="105" spans="1:5" ht="12.75">
      <c r="A105" s="133">
        <v>104</v>
      </c>
      <c r="B105" s="133">
        <v>7</v>
      </c>
      <c r="C105" s="133">
        <v>7</v>
      </c>
      <c r="D105" s="207">
        <v>0</v>
      </c>
      <c r="E105" s="208">
        <v>0</v>
      </c>
    </row>
    <row r="106" spans="1:5" ht="12.75">
      <c r="A106" s="133">
        <v>105</v>
      </c>
      <c r="B106" s="133">
        <v>7</v>
      </c>
      <c r="C106" s="133">
        <v>7</v>
      </c>
      <c r="D106" s="207">
        <v>0</v>
      </c>
      <c r="E106" s="208">
        <v>0</v>
      </c>
    </row>
    <row r="107" spans="1:5" ht="12.75">
      <c r="A107" s="133">
        <v>106</v>
      </c>
      <c r="B107" s="133">
        <v>5</v>
      </c>
      <c r="C107" s="133">
        <v>5</v>
      </c>
      <c r="D107" s="207">
        <v>0</v>
      </c>
      <c r="E107" s="208">
        <v>0</v>
      </c>
    </row>
    <row r="108" spans="1:5" ht="12.75">
      <c r="A108" s="133">
        <v>107</v>
      </c>
      <c r="B108" s="133">
        <v>5</v>
      </c>
      <c r="C108" s="133">
        <v>5</v>
      </c>
      <c r="D108" s="207">
        <v>0</v>
      </c>
      <c r="E108" s="208">
        <v>0</v>
      </c>
    </row>
    <row r="109" spans="1:5" ht="12.75">
      <c r="A109" s="133">
        <v>108</v>
      </c>
      <c r="B109" s="133">
        <v>5</v>
      </c>
      <c r="C109" s="133">
        <v>5</v>
      </c>
      <c r="D109" s="207">
        <v>0</v>
      </c>
      <c r="E109" s="208">
        <v>0</v>
      </c>
    </row>
    <row r="110" spans="1:5" ht="12.75">
      <c r="A110" s="133">
        <v>109</v>
      </c>
      <c r="B110" s="133">
        <v>5</v>
      </c>
      <c r="C110" s="133">
        <v>5</v>
      </c>
      <c r="D110" s="207">
        <v>0</v>
      </c>
      <c r="E110" s="208">
        <v>0</v>
      </c>
    </row>
    <row r="111" spans="1:5" ht="12.75">
      <c r="A111" s="133">
        <v>110</v>
      </c>
      <c r="B111" s="133">
        <v>5</v>
      </c>
      <c r="C111" s="133">
        <v>5</v>
      </c>
      <c r="D111" s="133">
        <v>0</v>
      </c>
      <c r="E111" s="208">
        <v>0</v>
      </c>
    </row>
    <row r="112" spans="1:5" ht="12.75">
      <c r="A112" s="133">
        <v>111</v>
      </c>
      <c r="B112" s="133">
        <v>5</v>
      </c>
      <c r="C112" s="133">
        <v>5</v>
      </c>
      <c r="D112" s="133">
        <v>0</v>
      </c>
      <c r="E112" s="208">
        <v>0</v>
      </c>
    </row>
    <row r="113" spans="1:5" ht="12.75">
      <c r="A113" s="133">
        <v>112</v>
      </c>
      <c r="B113" s="133">
        <v>5</v>
      </c>
      <c r="C113" s="133">
        <v>5</v>
      </c>
      <c r="D113" s="133">
        <v>0</v>
      </c>
      <c r="E113" s="208">
        <v>0</v>
      </c>
    </row>
    <row r="114" spans="1:5" ht="12.75">
      <c r="A114" s="133">
        <v>113</v>
      </c>
      <c r="B114" s="133">
        <v>5</v>
      </c>
      <c r="C114" s="133">
        <v>5</v>
      </c>
      <c r="D114" s="133">
        <v>0</v>
      </c>
      <c r="E114" s="208">
        <v>0</v>
      </c>
    </row>
    <row r="115" spans="1:5" ht="12.75">
      <c r="A115" s="133">
        <v>114</v>
      </c>
      <c r="B115" s="133">
        <v>5</v>
      </c>
      <c r="C115" s="133">
        <v>5</v>
      </c>
      <c r="D115" s="133">
        <v>0</v>
      </c>
      <c r="E115" s="208">
        <v>0</v>
      </c>
    </row>
    <row r="116" spans="1:5" ht="12.75">
      <c r="A116" s="133">
        <v>115</v>
      </c>
      <c r="B116" s="133">
        <v>5</v>
      </c>
      <c r="C116" s="133">
        <v>5</v>
      </c>
      <c r="D116" s="133">
        <v>0</v>
      </c>
      <c r="E116" s="208">
        <v>0</v>
      </c>
    </row>
    <row r="117" spans="1:5" ht="12.75">
      <c r="A117" s="133">
        <v>116</v>
      </c>
      <c r="B117" s="133">
        <v>5</v>
      </c>
      <c r="C117" s="133">
        <v>5</v>
      </c>
      <c r="D117" s="133">
        <v>0</v>
      </c>
      <c r="E117" s="208">
        <v>0</v>
      </c>
    </row>
    <row r="118" spans="1:5" ht="12.75">
      <c r="A118" s="133">
        <v>117</v>
      </c>
      <c r="B118" s="133">
        <v>5</v>
      </c>
      <c r="C118" s="133">
        <v>5</v>
      </c>
      <c r="D118" s="133">
        <v>0</v>
      </c>
      <c r="E118" s="208">
        <v>0</v>
      </c>
    </row>
    <row r="119" spans="1:5" ht="12.75">
      <c r="A119" s="133">
        <v>118</v>
      </c>
      <c r="B119" s="133">
        <v>5</v>
      </c>
      <c r="C119" s="133">
        <v>5</v>
      </c>
      <c r="D119" s="133">
        <v>0</v>
      </c>
      <c r="E119" s="208">
        <v>0</v>
      </c>
    </row>
    <row r="120" spans="1:5" ht="12.75">
      <c r="A120" s="133">
        <v>119</v>
      </c>
      <c r="B120" s="133">
        <v>5</v>
      </c>
      <c r="C120" s="133">
        <v>5</v>
      </c>
      <c r="D120" s="133">
        <v>0</v>
      </c>
      <c r="E120" s="208">
        <v>0</v>
      </c>
    </row>
    <row r="121" spans="1:5" ht="12.75">
      <c r="A121" s="133">
        <v>120</v>
      </c>
      <c r="B121" s="133">
        <v>5</v>
      </c>
      <c r="C121" s="133">
        <v>5</v>
      </c>
      <c r="D121" s="133">
        <v>0</v>
      </c>
      <c r="E121" s="208">
        <v>0</v>
      </c>
    </row>
    <row r="122" spans="1:5" ht="12.75">
      <c r="A122" s="133">
        <v>121</v>
      </c>
      <c r="B122" s="133">
        <v>5</v>
      </c>
      <c r="C122" s="133">
        <v>5</v>
      </c>
      <c r="D122" s="133">
        <v>0</v>
      </c>
      <c r="E122" s="208">
        <v>0</v>
      </c>
    </row>
    <row r="123" spans="1:5" ht="12.75">
      <c r="A123" s="133">
        <v>122</v>
      </c>
      <c r="B123" s="133">
        <v>5</v>
      </c>
      <c r="C123" s="133">
        <v>5</v>
      </c>
      <c r="D123" s="133">
        <v>0</v>
      </c>
      <c r="E123" s="208">
        <v>0</v>
      </c>
    </row>
    <row r="124" spans="1:5" ht="12.75">
      <c r="A124" s="133">
        <v>123</v>
      </c>
      <c r="B124" s="133">
        <v>5</v>
      </c>
      <c r="C124" s="133">
        <v>5</v>
      </c>
      <c r="D124" s="133">
        <v>0</v>
      </c>
      <c r="E124" s="208">
        <v>0</v>
      </c>
    </row>
    <row r="125" spans="1:5" ht="12.75">
      <c r="A125" s="133">
        <v>124</v>
      </c>
      <c r="B125" s="133">
        <v>5</v>
      </c>
      <c r="C125" s="133">
        <v>5</v>
      </c>
      <c r="D125" s="133">
        <v>0</v>
      </c>
      <c r="E125" s="208">
        <v>0</v>
      </c>
    </row>
    <row r="126" spans="1:5" ht="12.75">
      <c r="A126" s="133">
        <v>125</v>
      </c>
      <c r="B126" s="133">
        <v>5</v>
      </c>
      <c r="C126" s="133">
        <v>5</v>
      </c>
      <c r="D126" s="133">
        <v>0</v>
      </c>
      <c r="E126" s="208">
        <v>0</v>
      </c>
    </row>
    <row r="127" spans="1:5" ht="12.75">
      <c r="A127" s="133">
        <v>126</v>
      </c>
      <c r="B127" s="133">
        <v>5</v>
      </c>
      <c r="C127" s="133">
        <v>5</v>
      </c>
      <c r="D127" s="133">
        <v>0</v>
      </c>
      <c r="E127" s="208">
        <v>0</v>
      </c>
    </row>
    <row r="128" spans="1:5" ht="12.75">
      <c r="A128" s="133">
        <v>127</v>
      </c>
      <c r="B128" s="133">
        <v>5</v>
      </c>
      <c r="C128" s="133">
        <v>5</v>
      </c>
      <c r="D128" s="133">
        <v>0</v>
      </c>
      <c r="E128" s="208">
        <v>0</v>
      </c>
    </row>
    <row r="129" spans="1:5" ht="12.75">
      <c r="A129" s="133">
        <v>128</v>
      </c>
      <c r="B129" s="133">
        <v>5</v>
      </c>
      <c r="C129" s="133">
        <v>5</v>
      </c>
      <c r="D129" s="133">
        <v>0</v>
      </c>
      <c r="E129" s="208">
        <v>0</v>
      </c>
    </row>
    <row r="130" spans="1:5" ht="12.75">
      <c r="A130" s="133">
        <v>129</v>
      </c>
      <c r="B130" s="133">
        <v>5</v>
      </c>
      <c r="C130" s="133">
        <v>5</v>
      </c>
      <c r="D130" s="133">
        <v>0</v>
      </c>
      <c r="E130" s="208">
        <v>0</v>
      </c>
    </row>
    <row r="131" spans="1:5" ht="12.75">
      <c r="A131" s="133">
        <v>130</v>
      </c>
      <c r="B131" s="133">
        <v>5</v>
      </c>
      <c r="C131" s="133">
        <v>5</v>
      </c>
      <c r="D131" s="133">
        <v>0</v>
      </c>
      <c r="E131" s="208">
        <v>0</v>
      </c>
    </row>
    <row r="132" spans="1:5" ht="12.75">
      <c r="A132" s="133">
        <v>131</v>
      </c>
      <c r="B132" s="133">
        <v>5</v>
      </c>
      <c r="C132" s="133">
        <v>5</v>
      </c>
      <c r="D132" s="133">
        <v>0</v>
      </c>
      <c r="E132" s="208">
        <v>0</v>
      </c>
    </row>
    <row r="133" spans="1:5" ht="12.75">
      <c r="A133" s="133">
        <v>132</v>
      </c>
      <c r="B133" s="133">
        <v>5</v>
      </c>
      <c r="C133" s="133">
        <v>5</v>
      </c>
      <c r="D133" s="133">
        <v>0</v>
      </c>
      <c r="E133" s="208">
        <v>0</v>
      </c>
    </row>
    <row r="134" spans="1:5" ht="12.75">
      <c r="A134" s="133">
        <v>133</v>
      </c>
      <c r="B134" s="133">
        <v>5</v>
      </c>
      <c r="C134" s="133">
        <v>5</v>
      </c>
      <c r="D134" s="133">
        <v>0</v>
      </c>
      <c r="E134" s="208">
        <v>0</v>
      </c>
    </row>
    <row r="135" spans="1:5" ht="12.75">
      <c r="A135" s="133">
        <v>134</v>
      </c>
      <c r="B135" s="133">
        <v>5</v>
      </c>
      <c r="C135" s="133">
        <v>5</v>
      </c>
      <c r="D135" s="133">
        <v>0</v>
      </c>
      <c r="E135" s="208">
        <v>0</v>
      </c>
    </row>
    <row r="136" spans="1:5" ht="12.75">
      <c r="A136" s="133">
        <v>135</v>
      </c>
      <c r="B136" s="133">
        <v>5</v>
      </c>
      <c r="C136" s="133">
        <v>5</v>
      </c>
      <c r="D136" s="133">
        <v>0</v>
      </c>
      <c r="E136" s="208">
        <v>0</v>
      </c>
    </row>
    <row r="137" spans="1:5" ht="12.75">
      <c r="A137" s="133">
        <v>136</v>
      </c>
      <c r="B137" s="133">
        <v>5</v>
      </c>
      <c r="C137" s="133">
        <v>5</v>
      </c>
      <c r="D137" s="133">
        <v>0</v>
      </c>
      <c r="E137" s="208">
        <v>0</v>
      </c>
    </row>
    <row r="138" spans="1:5" ht="12.75">
      <c r="A138" s="133">
        <v>137</v>
      </c>
      <c r="B138" s="133">
        <v>5</v>
      </c>
      <c r="C138" s="133">
        <v>5</v>
      </c>
      <c r="D138" s="133">
        <v>0</v>
      </c>
      <c r="E138" s="208">
        <v>0</v>
      </c>
    </row>
    <row r="139" spans="1:5" ht="12.75">
      <c r="A139" s="133">
        <v>138</v>
      </c>
      <c r="B139" s="133">
        <v>5</v>
      </c>
      <c r="C139" s="133">
        <v>5</v>
      </c>
      <c r="D139" s="133">
        <v>0</v>
      </c>
      <c r="E139" s="208">
        <v>0</v>
      </c>
    </row>
    <row r="140" spans="1:5" ht="12.75">
      <c r="A140" s="133">
        <v>139</v>
      </c>
      <c r="B140" s="133">
        <v>5</v>
      </c>
      <c r="C140" s="133">
        <v>5</v>
      </c>
      <c r="D140" s="133">
        <v>0</v>
      </c>
      <c r="E140" s="208">
        <v>0</v>
      </c>
    </row>
    <row r="141" spans="1:5" ht="12.75">
      <c r="A141" s="133">
        <v>140</v>
      </c>
      <c r="B141" s="133">
        <v>5</v>
      </c>
      <c r="C141" s="133">
        <v>5</v>
      </c>
      <c r="D141" s="133">
        <v>0</v>
      </c>
      <c r="E141" s="208">
        <v>0</v>
      </c>
    </row>
    <row r="142" spans="1:5" ht="12.75">
      <c r="A142" s="133">
        <v>141</v>
      </c>
      <c r="B142" s="133">
        <v>5</v>
      </c>
      <c r="C142" s="133">
        <v>5</v>
      </c>
      <c r="D142" s="133">
        <v>0</v>
      </c>
      <c r="E142" s="208">
        <v>0</v>
      </c>
    </row>
    <row r="143" spans="1:5" ht="12.75">
      <c r="A143" s="133">
        <v>142</v>
      </c>
      <c r="B143" s="133">
        <v>5</v>
      </c>
      <c r="C143" s="133">
        <v>5</v>
      </c>
      <c r="D143" s="133">
        <v>0</v>
      </c>
      <c r="E143" s="208">
        <v>0</v>
      </c>
    </row>
    <row r="144" spans="1:5" ht="12.75">
      <c r="A144" s="133">
        <v>143</v>
      </c>
      <c r="B144" s="133">
        <v>5</v>
      </c>
      <c r="C144" s="133">
        <v>5</v>
      </c>
      <c r="D144" s="133">
        <v>0</v>
      </c>
      <c r="E144" s="208">
        <v>0</v>
      </c>
    </row>
    <row r="145" spans="1:5" ht="12.75">
      <c r="A145" s="133">
        <v>144</v>
      </c>
      <c r="B145" s="133">
        <v>5</v>
      </c>
      <c r="C145" s="133">
        <v>5</v>
      </c>
      <c r="D145" s="133">
        <v>0</v>
      </c>
      <c r="E145" s="208">
        <v>0</v>
      </c>
    </row>
    <row r="146" spans="1:5" ht="12.75">
      <c r="A146" s="133">
        <v>145</v>
      </c>
      <c r="B146" s="133">
        <v>5</v>
      </c>
      <c r="C146" s="133">
        <v>5</v>
      </c>
      <c r="D146" s="133">
        <v>0</v>
      </c>
      <c r="E146" s="208">
        <v>0</v>
      </c>
    </row>
    <row r="147" spans="1:5" ht="12.75">
      <c r="A147" s="133">
        <v>146</v>
      </c>
      <c r="B147" s="133">
        <v>5</v>
      </c>
      <c r="C147" s="133">
        <v>5</v>
      </c>
      <c r="D147" s="133">
        <v>0</v>
      </c>
      <c r="E147" s="208">
        <v>0</v>
      </c>
    </row>
    <row r="148" spans="1:5" ht="12.75">
      <c r="A148" s="133">
        <v>147</v>
      </c>
      <c r="B148" s="133">
        <v>5</v>
      </c>
      <c r="C148" s="133">
        <v>5</v>
      </c>
      <c r="D148" s="133">
        <v>0</v>
      </c>
      <c r="E148" s="208">
        <v>0</v>
      </c>
    </row>
    <row r="149" spans="1:5" ht="12.75">
      <c r="A149" s="133">
        <v>148</v>
      </c>
      <c r="B149" s="133">
        <v>5</v>
      </c>
      <c r="C149" s="133">
        <v>5</v>
      </c>
      <c r="D149" s="133">
        <v>0</v>
      </c>
      <c r="E149" s="208">
        <v>0</v>
      </c>
    </row>
    <row r="150" spans="1:5" ht="12.75">
      <c r="A150" s="133">
        <v>149</v>
      </c>
      <c r="B150" s="133">
        <v>5</v>
      </c>
      <c r="C150" s="133">
        <v>5</v>
      </c>
      <c r="D150" s="133">
        <v>0</v>
      </c>
      <c r="E150" s="208">
        <v>0</v>
      </c>
    </row>
    <row r="151" spans="1:5" ht="12.75">
      <c r="A151" s="133">
        <v>150</v>
      </c>
      <c r="B151" s="133">
        <v>5</v>
      </c>
      <c r="C151" s="133">
        <v>5</v>
      </c>
      <c r="D151" s="133">
        <v>0</v>
      </c>
      <c r="E151" s="208">
        <v>0</v>
      </c>
    </row>
    <row r="152" spans="1:5" ht="12.75">
      <c r="A152" s="133">
        <v>151</v>
      </c>
      <c r="B152" s="133">
        <v>5</v>
      </c>
      <c r="C152" s="133">
        <v>5</v>
      </c>
      <c r="D152" s="133">
        <v>0</v>
      </c>
      <c r="E152" s="208">
        <v>0</v>
      </c>
    </row>
    <row r="153" spans="1:5" ht="12.75">
      <c r="A153" s="133">
        <v>152</v>
      </c>
      <c r="B153" s="133">
        <v>5</v>
      </c>
      <c r="C153" s="133">
        <v>5</v>
      </c>
      <c r="D153" s="133">
        <v>0</v>
      </c>
      <c r="E153" s="208">
        <v>0</v>
      </c>
    </row>
    <row r="154" spans="1:5" ht="12.75">
      <c r="A154" s="133">
        <v>153</v>
      </c>
      <c r="B154" s="133">
        <v>5</v>
      </c>
      <c r="C154" s="133">
        <v>5</v>
      </c>
      <c r="D154" s="133">
        <v>0</v>
      </c>
      <c r="E154" s="208">
        <v>0</v>
      </c>
    </row>
    <row r="155" spans="1:5" ht="12.75">
      <c r="A155" s="133">
        <v>154</v>
      </c>
      <c r="B155" s="133">
        <v>5</v>
      </c>
      <c r="C155" s="133">
        <v>5</v>
      </c>
      <c r="D155" s="133">
        <v>0</v>
      </c>
      <c r="E155" s="208">
        <v>0</v>
      </c>
    </row>
    <row r="156" spans="1:5" ht="12.75">
      <c r="A156" s="133">
        <v>155</v>
      </c>
      <c r="B156" s="133">
        <v>5</v>
      </c>
      <c r="C156" s="133">
        <v>5</v>
      </c>
      <c r="D156" s="133">
        <v>0</v>
      </c>
      <c r="E156" s="208">
        <v>0</v>
      </c>
    </row>
    <row r="157" spans="1:5" ht="12.75">
      <c r="A157" s="133">
        <v>156</v>
      </c>
      <c r="B157" s="133">
        <v>5</v>
      </c>
      <c r="C157" s="133">
        <v>5</v>
      </c>
      <c r="D157" s="133">
        <v>0</v>
      </c>
      <c r="E157" s="208">
        <v>0</v>
      </c>
    </row>
    <row r="158" spans="1:5" ht="12.75">
      <c r="A158" s="133">
        <v>157</v>
      </c>
      <c r="B158" s="133">
        <v>5</v>
      </c>
      <c r="C158" s="133">
        <v>5</v>
      </c>
      <c r="D158" s="133">
        <v>0</v>
      </c>
      <c r="E158" s="208">
        <v>0</v>
      </c>
    </row>
    <row r="159" spans="1:5" ht="12.75">
      <c r="A159" s="133">
        <v>158</v>
      </c>
      <c r="B159" s="133">
        <v>5</v>
      </c>
      <c r="C159" s="133">
        <v>5</v>
      </c>
      <c r="D159" s="133">
        <v>0</v>
      </c>
      <c r="E159" s="208">
        <v>0</v>
      </c>
    </row>
    <row r="160" spans="1:5" ht="12.75">
      <c r="A160" s="133">
        <v>159</v>
      </c>
      <c r="B160" s="133">
        <v>5</v>
      </c>
      <c r="C160" s="133">
        <v>5</v>
      </c>
      <c r="D160" s="133">
        <v>0</v>
      </c>
      <c r="E160" s="208">
        <v>0</v>
      </c>
    </row>
    <row r="161" spans="1:5" ht="12.75">
      <c r="A161" s="133">
        <v>160</v>
      </c>
      <c r="B161" s="133">
        <v>5</v>
      </c>
      <c r="C161" s="133">
        <v>5</v>
      </c>
      <c r="D161" s="133">
        <v>0</v>
      </c>
      <c r="E161" s="208">
        <v>0</v>
      </c>
    </row>
    <row r="162" spans="1:5" ht="12.75">
      <c r="A162" s="133">
        <v>161</v>
      </c>
      <c r="B162" s="133">
        <v>5</v>
      </c>
      <c r="C162" s="133">
        <v>5</v>
      </c>
      <c r="D162" s="133">
        <v>0</v>
      </c>
      <c r="E162" s="208">
        <v>0</v>
      </c>
    </row>
    <row r="163" spans="1:5" ht="12.75">
      <c r="A163" s="133">
        <v>162</v>
      </c>
      <c r="B163" s="133">
        <v>5</v>
      </c>
      <c r="C163" s="133">
        <v>5</v>
      </c>
      <c r="D163" s="133">
        <v>0</v>
      </c>
      <c r="E163" s="208">
        <v>0</v>
      </c>
    </row>
    <row r="164" spans="1:5" ht="12.75">
      <c r="A164" s="133">
        <v>163</v>
      </c>
      <c r="B164" s="133">
        <v>5</v>
      </c>
      <c r="C164" s="133">
        <v>5</v>
      </c>
      <c r="D164" s="133">
        <v>0</v>
      </c>
      <c r="E164" s="208">
        <v>0</v>
      </c>
    </row>
    <row r="165" spans="1:5" ht="12.75">
      <c r="A165" s="133">
        <v>164</v>
      </c>
      <c r="B165" s="133">
        <v>5</v>
      </c>
      <c r="C165" s="133">
        <v>5</v>
      </c>
      <c r="D165" s="133">
        <v>0</v>
      </c>
      <c r="E165" s="208">
        <v>0</v>
      </c>
    </row>
    <row r="166" spans="1:5" ht="12.75">
      <c r="A166" s="133">
        <v>165</v>
      </c>
      <c r="B166" s="133">
        <v>5</v>
      </c>
      <c r="C166" s="133">
        <v>5</v>
      </c>
      <c r="D166" s="133">
        <v>0</v>
      </c>
      <c r="E166" s="208">
        <v>0</v>
      </c>
    </row>
    <row r="167" spans="1:5" ht="12.75">
      <c r="A167" s="133">
        <v>166</v>
      </c>
      <c r="B167" s="133">
        <v>5</v>
      </c>
      <c r="C167" s="133">
        <v>5</v>
      </c>
      <c r="D167" s="133">
        <v>0</v>
      </c>
      <c r="E167" s="208">
        <v>0</v>
      </c>
    </row>
    <row r="168" spans="1:5" ht="12.75">
      <c r="A168" s="133">
        <v>167</v>
      </c>
      <c r="B168" s="133">
        <v>5</v>
      </c>
      <c r="C168" s="133">
        <v>5</v>
      </c>
      <c r="D168" s="133">
        <v>0</v>
      </c>
      <c r="E168" s="208">
        <v>0</v>
      </c>
    </row>
    <row r="169" spans="1:5" ht="12.75">
      <c r="A169" s="133">
        <v>168</v>
      </c>
      <c r="B169" s="133">
        <v>5</v>
      </c>
      <c r="C169" s="133">
        <v>5</v>
      </c>
      <c r="D169" s="133">
        <v>0</v>
      </c>
      <c r="E169" s="208">
        <v>0</v>
      </c>
    </row>
    <row r="170" spans="1:5" ht="12.75">
      <c r="A170" s="133">
        <v>169</v>
      </c>
      <c r="B170" s="133">
        <v>5</v>
      </c>
      <c r="C170" s="133">
        <v>5</v>
      </c>
      <c r="D170" s="133">
        <v>0</v>
      </c>
      <c r="E170" s="208">
        <v>0</v>
      </c>
    </row>
    <row r="171" spans="1:5" ht="12.75">
      <c r="A171" s="133">
        <v>170</v>
      </c>
      <c r="B171" s="133">
        <v>5</v>
      </c>
      <c r="C171" s="133">
        <v>5</v>
      </c>
      <c r="D171" s="133">
        <v>0</v>
      </c>
      <c r="E171" s="208">
        <v>0</v>
      </c>
    </row>
    <row r="172" spans="1:5" ht="12.75">
      <c r="A172" s="133">
        <v>171</v>
      </c>
      <c r="B172" s="133">
        <v>5</v>
      </c>
      <c r="C172" s="133">
        <v>5</v>
      </c>
      <c r="D172" s="133">
        <v>0</v>
      </c>
      <c r="E172" s="208">
        <v>0</v>
      </c>
    </row>
    <row r="173" spans="1:5" ht="12.75">
      <c r="A173" s="133">
        <v>172</v>
      </c>
      <c r="B173" s="133">
        <v>5</v>
      </c>
      <c r="C173" s="133">
        <v>5</v>
      </c>
      <c r="D173" s="133">
        <v>0</v>
      </c>
      <c r="E173" s="208">
        <v>0</v>
      </c>
    </row>
    <row r="174" spans="1:5" ht="12.75">
      <c r="A174" s="133">
        <v>173</v>
      </c>
      <c r="B174" s="133">
        <v>5</v>
      </c>
      <c r="C174" s="133">
        <v>5</v>
      </c>
      <c r="D174" s="133">
        <v>0</v>
      </c>
      <c r="E174" s="208">
        <v>0</v>
      </c>
    </row>
    <row r="175" spans="1:5" ht="12.75">
      <c r="A175" s="133">
        <v>174</v>
      </c>
      <c r="B175" s="133">
        <v>5</v>
      </c>
      <c r="C175" s="133">
        <v>5</v>
      </c>
      <c r="D175" s="133">
        <v>0</v>
      </c>
      <c r="E175" s="208">
        <v>0</v>
      </c>
    </row>
    <row r="176" spans="1:5" ht="12.75">
      <c r="A176" s="133">
        <v>175</v>
      </c>
      <c r="B176" s="133">
        <v>5</v>
      </c>
      <c r="C176" s="133">
        <v>5</v>
      </c>
      <c r="D176" s="133">
        <v>0</v>
      </c>
      <c r="E176" s="208">
        <v>0</v>
      </c>
    </row>
    <row r="177" spans="1:5" ht="12.75">
      <c r="A177" s="133">
        <v>176</v>
      </c>
      <c r="B177" s="133">
        <v>5</v>
      </c>
      <c r="C177" s="133">
        <v>5</v>
      </c>
      <c r="D177" s="133">
        <v>0</v>
      </c>
      <c r="E177" s="208">
        <v>0</v>
      </c>
    </row>
    <row r="178" spans="1:5" ht="12.75">
      <c r="A178" s="133">
        <v>177</v>
      </c>
      <c r="B178" s="133">
        <v>5</v>
      </c>
      <c r="C178" s="133">
        <v>5</v>
      </c>
      <c r="D178" s="133">
        <v>0</v>
      </c>
      <c r="E178" s="208">
        <v>0</v>
      </c>
    </row>
    <row r="179" spans="1:5" ht="12.75">
      <c r="A179" s="133">
        <v>178</v>
      </c>
      <c r="B179" s="133">
        <v>5</v>
      </c>
      <c r="C179" s="133">
        <v>5</v>
      </c>
      <c r="D179" s="133">
        <v>0</v>
      </c>
      <c r="E179" s="208">
        <v>0</v>
      </c>
    </row>
    <row r="180" spans="1:5" ht="12.75">
      <c r="A180" s="133">
        <v>179</v>
      </c>
      <c r="B180" s="133">
        <v>5</v>
      </c>
      <c r="C180" s="133">
        <v>5</v>
      </c>
      <c r="D180" s="133">
        <v>0</v>
      </c>
      <c r="E180" s="208">
        <v>0</v>
      </c>
    </row>
    <row r="181" spans="1:5" ht="12.75">
      <c r="A181" s="133">
        <v>180</v>
      </c>
      <c r="B181" s="133">
        <v>5</v>
      </c>
      <c r="C181" s="133">
        <v>5</v>
      </c>
      <c r="D181" s="133">
        <v>0</v>
      </c>
      <c r="E181" s="208">
        <v>0</v>
      </c>
    </row>
    <row r="182" spans="1:5" ht="12.75">
      <c r="A182" s="133">
        <v>181</v>
      </c>
      <c r="B182" s="133">
        <v>5</v>
      </c>
      <c r="C182" s="133">
        <v>5</v>
      </c>
      <c r="D182" s="133">
        <v>0</v>
      </c>
      <c r="E182" s="208">
        <v>0</v>
      </c>
    </row>
    <row r="183" spans="1:5" ht="12.75">
      <c r="A183" s="133">
        <v>182</v>
      </c>
      <c r="B183" s="133">
        <v>5</v>
      </c>
      <c r="C183" s="133">
        <v>5</v>
      </c>
      <c r="D183" s="133">
        <v>0</v>
      </c>
      <c r="E183" s="208">
        <v>0</v>
      </c>
    </row>
    <row r="184" spans="1:5" ht="12.75">
      <c r="A184" s="133">
        <v>183</v>
      </c>
      <c r="B184" s="133">
        <v>5</v>
      </c>
      <c r="C184" s="133">
        <v>5</v>
      </c>
      <c r="D184" s="133">
        <v>0</v>
      </c>
      <c r="E184" s="208">
        <v>0</v>
      </c>
    </row>
    <row r="185" spans="1:5" ht="12.75">
      <c r="A185" s="133">
        <v>184</v>
      </c>
      <c r="B185" s="133">
        <v>5</v>
      </c>
      <c r="C185" s="133">
        <v>5</v>
      </c>
      <c r="D185" s="133">
        <v>0</v>
      </c>
      <c r="E185" s="208">
        <v>0</v>
      </c>
    </row>
    <row r="186" spans="1:5" ht="12.75">
      <c r="A186" s="133">
        <v>185</v>
      </c>
      <c r="B186" s="133">
        <v>5</v>
      </c>
      <c r="C186" s="133">
        <v>5</v>
      </c>
      <c r="D186" s="133">
        <v>0</v>
      </c>
      <c r="E186" s="208">
        <v>0</v>
      </c>
    </row>
    <row r="187" spans="1:5" ht="12.75">
      <c r="A187" s="133">
        <v>186</v>
      </c>
      <c r="B187" s="133">
        <v>5</v>
      </c>
      <c r="C187" s="133">
        <v>5</v>
      </c>
      <c r="D187" s="133">
        <v>0</v>
      </c>
      <c r="E187" s="208">
        <v>0</v>
      </c>
    </row>
    <row r="188" spans="1:5" ht="12.75">
      <c r="A188" s="133">
        <v>187</v>
      </c>
      <c r="B188" s="133">
        <v>5</v>
      </c>
      <c r="C188" s="133">
        <v>5</v>
      </c>
      <c r="D188" s="133">
        <v>0</v>
      </c>
      <c r="E188" s="208">
        <v>0</v>
      </c>
    </row>
    <row r="189" spans="1:5" ht="12.75">
      <c r="A189" s="133">
        <v>188</v>
      </c>
      <c r="B189" s="133">
        <v>5</v>
      </c>
      <c r="C189" s="133">
        <v>5</v>
      </c>
      <c r="D189" s="133">
        <v>0</v>
      </c>
      <c r="E189" s="208">
        <v>0</v>
      </c>
    </row>
    <row r="190" spans="1:5" ht="12.75">
      <c r="A190" s="133">
        <v>189</v>
      </c>
      <c r="B190" s="133">
        <v>5</v>
      </c>
      <c r="C190" s="133">
        <v>5</v>
      </c>
      <c r="D190" s="133">
        <v>0</v>
      </c>
      <c r="E190" s="208">
        <v>0</v>
      </c>
    </row>
    <row r="191" spans="1:5" ht="12.75">
      <c r="A191" s="133">
        <v>190</v>
      </c>
      <c r="B191" s="133">
        <v>5</v>
      </c>
      <c r="C191" s="133">
        <v>5</v>
      </c>
      <c r="D191" s="133">
        <v>0</v>
      </c>
      <c r="E191" s="208">
        <v>0</v>
      </c>
    </row>
    <row r="192" spans="1:5" ht="12.75">
      <c r="A192" s="133">
        <v>191</v>
      </c>
      <c r="B192" s="133">
        <v>5</v>
      </c>
      <c r="C192" s="133">
        <v>5</v>
      </c>
      <c r="D192" s="133">
        <v>0</v>
      </c>
      <c r="E192" s="208">
        <v>0</v>
      </c>
    </row>
    <row r="193" spans="1:5" ht="12.75">
      <c r="A193" s="133">
        <v>192</v>
      </c>
      <c r="B193" s="133">
        <v>5</v>
      </c>
      <c r="C193" s="133">
        <v>5</v>
      </c>
      <c r="D193" s="133">
        <v>0</v>
      </c>
      <c r="E193" s="208">
        <v>0</v>
      </c>
    </row>
    <row r="194" spans="1:5" ht="12.75">
      <c r="A194" s="133">
        <v>193</v>
      </c>
      <c r="B194" s="133">
        <v>5</v>
      </c>
      <c r="C194" s="133">
        <v>5</v>
      </c>
      <c r="D194" s="133">
        <v>0</v>
      </c>
      <c r="E194" s="208">
        <v>0</v>
      </c>
    </row>
    <row r="195" spans="1:5" ht="12.75">
      <c r="A195" s="133">
        <v>194</v>
      </c>
      <c r="B195" s="133">
        <v>5</v>
      </c>
      <c r="C195" s="133">
        <v>5</v>
      </c>
      <c r="D195" s="133">
        <v>0</v>
      </c>
      <c r="E195" s="208">
        <v>0</v>
      </c>
    </row>
    <row r="196" spans="1:5" ht="12.75">
      <c r="A196" s="133">
        <v>195</v>
      </c>
      <c r="B196" s="133">
        <v>5</v>
      </c>
      <c r="C196" s="133">
        <v>5</v>
      </c>
      <c r="D196" s="133">
        <v>0</v>
      </c>
      <c r="E196" s="208">
        <v>0</v>
      </c>
    </row>
    <row r="197" spans="1:5" ht="12.75">
      <c r="A197" s="133">
        <v>196</v>
      </c>
      <c r="B197" s="133">
        <v>5</v>
      </c>
      <c r="C197" s="133">
        <v>5</v>
      </c>
      <c r="D197" s="133">
        <v>0</v>
      </c>
      <c r="E197" s="208">
        <v>0</v>
      </c>
    </row>
    <row r="198" spans="1:5" ht="12.75">
      <c r="A198" s="133">
        <v>197</v>
      </c>
      <c r="B198" s="133">
        <v>5</v>
      </c>
      <c r="C198" s="133">
        <v>5</v>
      </c>
      <c r="D198" s="133">
        <v>0</v>
      </c>
      <c r="E198" s="208">
        <v>0</v>
      </c>
    </row>
    <row r="199" spans="1:5" ht="12.75">
      <c r="A199" s="133">
        <v>198</v>
      </c>
      <c r="B199" s="133">
        <v>5</v>
      </c>
      <c r="C199" s="133">
        <v>5</v>
      </c>
      <c r="D199" s="133">
        <v>0</v>
      </c>
      <c r="E199" s="208">
        <v>0</v>
      </c>
    </row>
    <row r="200" spans="1:5" ht="12.75">
      <c r="A200" s="133">
        <v>199</v>
      </c>
      <c r="B200" s="133">
        <v>5</v>
      </c>
      <c r="C200" s="133">
        <v>5</v>
      </c>
      <c r="D200" s="133">
        <v>0</v>
      </c>
      <c r="E200" s="208">
        <v>0</v>
      </c>
    </row>
    <row r="201" spans="1:5" ht="12.75">
      <c r="A201" s="133">
        <v>200</v>
      </c>
      <c r="B201" s="133">
        <v>5</v>
      </c>
      <c r="C201" s="133">
        <v>5</v>
      </c>
      <c r="D201" s="133">
        <v>0</v>
      </c>
      <c r="E201" s="208">
        <v>0</v>
      </c>
    </row>
    <row r="202" spans="1:5" ht="12.75">
      <c r="A202" s="133">
        <v>201</v>
      </c>
      <c r="B202" s="133">
        <v>5</v>
      </c>
      <c r="C202" s="133">
        <v>5</v>
      </c>
      <c r="D202" s="133">
        <v>0</v>
      </c>
      <c r="E202" s="208">
        <v>0</v>
      </c>
    </row>
    <row r="203" spans="1:5" ht="12.75">
      <c r="A203" s="133">
        <v>202</v>
      </c>
      <c r="B203" s="133">
        <v>5</v>
      </c>
      <c r="C203" s="133">
        <v>5</v>
      </c>
      <c r="D203" s="133">
        <v>0</v>
      </c>
      <c r="E203" s="208">
        <v>0</v>
      </c>
    </row>
    <row r="204" spans="1:5" ht="12.75">
      <c r="A204" s="133">
        <v>203</v>
      </c>
      <c r="B204" s="133">
        <v>5</v>
      </c>
      <c r="C204" s="133">
        <v>5</v>
      </c>
      <c r="D204" s="133">
        <v>0</v>
      </c>
      <c r="E204" s="208">
        <v>0</v>
      </c>
    </row>
    <row r="205" spans="1:5" ht="12.75">
      <c r="A205" s="133">
        <v>204</v>
      </c>
      <c r="B205" s="133">
        <v>5</v>
      </c>
      <c r="C205" s="133">
        <v>5</v>
      </c>
      <c r="D205" s="133">
        <v>0</v>
      </c>
      <c r="E205" s="208">
        <v>0</v>
      </c>
    </row>
    <row r="206" spans="1:5" ht="12.75">
      <c r="A206" s="133">
        <v>205</v>
      </c>
      <c r="B206" s="133">
        <v>5</v>
      </c>
      <c r="C206" s="133">
        <v>5</v>
      </c>
      <c r="D206" s="133">
        <v>0</v>
      </c>
      <c r="E206" s="208">
        <v>0</v>
      </c>
    </row>
    <row r="207" spans="1:5" ht="12.75">
      <c r="A207" s="133">
        <v>206</v>
      </c>
      <c r="B207" s="133">
        <v>5</v>
      </c>
      <c r="C207" s="133">
        <v>5</v>
      </c>
      <c r="D207" s="133">
        <v>0</v>
      </c>
      <c r="E207" s="208">
        <v>0</v>
      </c>
    </row>
    <row r="208" spans="1:5" ht="12.75">
      <c r="A208" s="133">
        <v>207</v>
      </c>
      <c r="B208" s="133">
        <v>5</v>
      </c>
      <c r="C208" s="133">
        <v>5</v>
      </c>
      <c r="D208" s="133">
        <v>0</v>
      </c>
      <c r="E208" s="208">
        <v>0</v>
      </c>
    </row>
    <row r="209" spans="1:5" ht="12.75">
      <c r="A209" s="133">
        <v>208</v>
      </c>
      <c r="B209" s="133">
        <v>5</v>
      </c>
      <c r="C209" s="133">
        <v>5</v>
      </c>
      <c r="D209" s="133">
        <v>0</v>
      </c>
      <c r="E209" s="208">
        <v>0</v>
      </c>
    </row>
    <row r="210" spans="1:5" ht="12.75">
      <c r="A210" s="133">
        <v>209</v>
      </c>
      <c r="B210" s="133">
        <v>5</v>
      </c>
      <c r="C210" s="133">
        <v>5</v>
      </c>
      <c r="D210" s="133">
        <v>0</v>
      </c>
      <c r="E210" s="208">
        <v>0</v>
      </c>
    </row>
    <row r="211" spans="1:5" ht="12.75">
      <c r="A211" s="133">
        <v>210</v>
      </c>
      <c r="B211" s="133">
        <v>5</v>
      </c>
      <c r="C211" s="133">
        <v>5</v>
      </c>
      <c r="D211" s="133">
        <v>0</v>
      </c>
      <c r="E211" s="208">
        <v>0</v>
      </c>
    </row>
    <row r="212" spans="1:5" ht="12.75">
      <c r="A212" s="133">
        <v>211</v>
      </c>
      <c r="B212" s="133">
        <v>5</v>
      </c>
      <c r="C212" s="133">
        <v>5</v>
      </c>
      <c r="D212" s="133">
        <v>0</v>
      </c>
      <c r="E212" s="208">
        <v>0</v>
      </c>
    </row>
    <row r="213" spans="1:5" ht="12.75">
      <c r="A213" s="133">
        <v>212</v>
      </c>
      <c r="B213" s="133">
        <v>5</v>
      </c>
      <c r="C213" s="133">
        <v>5</v>
      </c>
      <c r="D213" s="133">
        <v>0</v>
      </c>
      <c r="E213" s="208">
        <v>0</v>
      </c>
    </row>
    <row r="214" spans="1:5" ht="12.75">
      <c r="A214" s="133">
        <v>213</v>
      </c>
      <c r="B214" s="133">
        <v>5</v>
      </c>
      <c r="C214" s="133">
        <v>5</v>
      </c>
      <c r="D214" s="133">
        <v>0</v>
      </c>
      <c r="E214" s="208">
        <v>0</v>
      </c>
    </row>
    <row r="215" spans="1:5" ht="12.75">
      <c r="A215" s="133">
        <v>214</v>
      </c>
      <c r="B215" s="133">
        <v>5</v>
      </c>
      <c r="C215" s="133">
        <v>5</v>
      </c>
      <c r="D215" s="133">
        <v>0</v>
      </c>
      <c r="E215" s="208">
        <v>0</v>
      </c>
    </row>
    <row r="216" spans="1:5" ht="12.75">
      <c r="A216" s="133">
        <v>215</v>
      </c>
      <c r="B216" s="133">
        <v>5</v>
      </c>
      <c r="C216" s="133">
        <v>5</v>
      </c>
      <c r="D216" s="133">
        <v>0</v>
      </c>
      <c r="E216" s="208">
        <v>0</v>
      </c>
    </row>
    <row r="217" spans="1:5" ht="12.75">
      <c r="A217" s="133">
        <v>216</v>
      </c>
      <c r="B217" s="133">
        <v>5</v>
      </c>
      <c r="C217" s="133">
        <v>5</v>
      </c>
      <c r="D217" s="133">
        <v>0</v>
      </c>
      <c r="E217" s="208">
        <v>0</v>
      </c>
    </row>
    <row r="218" spans="1:5" ht="12.75">
      <c r="A218" s="133">
        <v>217</v>
      </c>
      <c r="B218" s="133">
        <v>5</v>
      </c>
      <c r="C218" s="133">
        <v>5</v>
      </c>
      <c r="D218" s="133">
        <v>0</v>
      </c>
      <c r="E218" s="208">
        <v>0</v>
      </c>
    </row>
    <row r="219" spans="1:5" ht="12.75">
      <c r="A219" s="133">
        <v>218</v>
      </c>
      <c r="B219" s="133">
        <v>5</v>
      </c>
      <c r="C219" s="133">
        <v>5</v>
      </c>
      <c r="D219" s="133">
        <v>0</v>
      </c>
      <c r="E219" s="208">
        <v>0</v>
      </c>
    </row>
    <row r="220" spans="1:5" ht="12.75">
      <c r="A220" s="133">
        <v>219</v>
      </c>
      <c r="B220" s="133">
        <v>5</v>
      </c>
      <c r="C220" s="133">
        <v>5</v>
      </c>
      <c r="D220" s="133">
        <v>0</v>
      </c>
      <c r="E220" s="208">
        <v>0</v>
      </c>
    </row>
    <row r="221" spans="1:5" ht="12.75">
      <c r="A221" s="133">
        <v>220</v>
      </c>
      <c r="B221" s="133">
        <v>5</v>
      </c>
      <c r="C221" s="133">
        <v>5</v>
      </c>
      <c r="D221" s="133">
        <v>0</v>
      </c>
      <c r="E221" s="208">
        <v>0</v>
      </c>
    </row>
    <row r="222" spans="1:5" ht="12.75">
      <c r="A222" s="133">
        <v>221</v>
      </c>
      <c r="B222" s="133">
        <v>5</v>
      </c>
      <c r="C222" s="133">
        <v>5</v>
      </c>
      <c r="D222" s="133">
        <v>0</v>
      </c>
      <c r="E222" s="208">
        <v>0</v>
      </c>
    </row>
    <row r="223" spans="1:5" ht="12.75">
      <c r="A223" s="133">
        <v>222</v>
      </c>
      <c r="B223" s="133">
        <v>5</v>
      </c>
      <c r="C223" s="133">
        <v>5</v>
      </c>
      <c r="D223" s="133">
        <v>0</v>
      </c>
      <c r="E223" s="208">
        <v>0</v>
      </c>
    </row>
    <row r="224" spans="1:5" ht="12.75">
      <c r="A224" s="133">
        <v>223</v>
      </c>
      <c r="B224" s="133">
        <v>5</v>
      </c>
      <c r="C224" s="133">
        <v>5</v>
      </c>
      <c r="D224" s="133">
        <v>0</v>
      </c>
      <c r="E224" s="208">
        <v>0</v>
      </c>
    </row>
    <row r="225" spans="1:5" ht="12.75">
      <c r="A225" s="133">
        <v>224</v>
      </c>
      <c r="B225" s="133">
        <v>5</v>
      </c>
      <c r="C225" s="133">
        <v>5</v>
      </c>
      <c r="D225" s="133">
        <v>0</v>
      </c>
      <c r="E225" s="208">
        <v>0</v>
      </c>
    </row>
    <row r="226" spans="1:5" ht="12.75">
      <c r="A226" s="133">
        <v>225</v>
      </c>
      <c r="B226" s="133">
        <v>5</v>
      </c>
      <c r="C226" s="133">
        <v>5</v>
      </c>
      <c r="D226" s="133">
        <v>0</v>
      </c>
      <c r="E226" s="208">
        <v>0</v>
      </c>
    </row>
    <row r="227" spans="1:5" ht="12.75">
      <c r="A227" s="133">
        <v>226</v>
      </c>
      <c r="B227" s="133">
        <v>5</v>
      </c>
      <c r="C227" s="133">
        <v>5</v>
      </c>
      <c r="D227" s="133">
        <v>0</v>
      </c>
      <c r="E227" s="208">
        <v>0</v>
      </c>
    </row>
    <row r="228" spans="1:5" ht="12.75">
      <c r="A228" s="133">
        <v>227</v>
      </c>
      <c r="B228" s="133">
        <v>5</v>
      </c>
      <c r="C228" s="133">
        <v>5</v>
      </c>
      <c r="D228" s="133">
        <v>0</v>
      </c>
      <c r="E228" s="208">
        <v>0</v>
      </c>
    </row>
    <row r="229" spans="1:5" ht="12.75">
      <c r="A229" s="133">
        <v>228</v>
      </c>
      <c r="B229" s="133">
        <v>5</v>
      </c>
      <c r="C229" s="133">
        <v>5</v>
      </c>
      <c r="D229" s="133">
        <v>0</v>
      </c>
      <c r="E229" s="208">
        <v>0</v>
      </c>
    </row>
    <row r="230" spans="1:5" ht="12.75">
      <c r="A230" s="133">
        <v>229</v>
      </c>
      <c r="B230" s="133">
        <v>5</v>
      </c>
      <c r="C230" s="133">
        <v>5</v>
      </c>
      <c r="D230" s="133">
        <v>0</v>
      </c>
      <c r="E230" s="208">
        <v>0</v>
      </c>
    </row>
    <row r="231" spans="1:5" ht="12.75">
      <c r="A231" s="133">
        <v>230</v>
      </c>
      <c r="B231" s="133">
        <v>5</v>
      </c>
      <c r="C231" s="133">
        <v>5</v>
      </c>
      <c r="D231" s="133">
        <v>0</v>
      </c>
      <c r="E231" s="208">
        <v>0</v>
      </c>
    </row>
    <row r="232" spans="1:5" ht="12.75">
      <c r="A232" s="133">
        <v>231</v>
      </c>
      <c r="B232" s="133">
        <v>5</v>
      </c>
      <c r="C232" s="133">
        <v>5</v>
      </c>
      <c r="D232" s="133">
        <v>0</v>
      </c>
      <c r="E232" s="208">
        <v>0</v>
      </c>
    </row>
    <row r="233" spans="1:5" ht="12.75">
      <c r="A233" s="133">
        <v>232</v>
      </c>
      <c r="B233" s="133">
        <v>5</v>
      </c>
      <c r="C233" s="133">
        <v>5</v>
      </c>
      <c r="D233" s="133">
        <v>0</v>
      </c>
      <c r="E233" s="208">
        <v>0</v>
      </c>
    </row>
    <row r="234" spans="1:5" ht="12.75">
      <c r="A234" s="133">
        <v>233</v>
      </c>
      <c r="B234" s="133">
        <v>5</v>
      </c>
      <c r="C234" s="133">
        <v>5</v>
      </c>
      <c r="D234" s="133">
        <v>0</v>
      </c>
      <c r="E234" s="208">
        <v>0</v>
      </c>
    </row>
    <row r="235" spans="1:5" ht="12.75">
      <c r="A235" s="133">
        <v>234</v>
      </c>
      <c r="B235" s="133">
        <v>5</v>
      </c>
      <c r="C235" s="133">
        <v>5</v>
      </c>
      <c r="D235" s="133">
        <v>0</v>
      </c>
      <c r="E235" s="208">
        <v>0</v>
      </c>
    </row>
    <row r="236" spans="1:5" ht="12.75">
      <c r="A236" s="133">
        <v>235</v>
      </c>
      <c r="B236" s="133">
        <v>5</v>
      </c>
      <c r="C236" s="133">
        <v>5</v>
      </c>
      <c r="D236" s="133">
        <v>0</v>
      </c>
      <c r="E236" s="208">
        <v>0</v>
      </c>
    </row>
    <row r="237" spans="1:5" ht="12.75">
      <c r="A237" s="133">
        <v>236</v>
      </c>
      <c r="B237" s="133">
        <v>5</v>
      </c>
      <c r="C237" s="133">
        <v>5</v>
      </c>
      <c r="D237" s="133">
        <v>0</v>
      </c>
      <c r="E237" s="208">
        <v>0</v>
      </c>
    </row>
    <row r="238" spans="1:5" ht="12.75">
      <c r="A238" s="133">
        <v>237</v>
      </c>
      <c r="B238" s="133">
        <v>5</v>
      </c>
      <c r="C238" s="133">
        <v>5</v>
      </c>
      <c r="D238" s="133">
        <v>0</v>
      </c>
      <c r="E238" s="208">
        <v>0</v>
      </c>
    </row>
    <row r="239" spans="1:5" ht="12.75">
      <c r="A239" s="133">
        <v>238</v>
      </c>
      <c r="B239" s="133">
        <v>5</v>
      </c>
      <c r="C239" s="133">
        <v>5</v>
      </c>
      <c r="D239" s="133">
        <v>0</v>
      </c>
      <c r="E239" s="208">
        <v>0</v>
      </c>
    </row>
    <row r="240" spans="1:5" ht="12.75">
      <c r="A240" s="133">
        <v>239</v>
      </c>
      <c r="B240" s="133">
        <v>5</v>
      </c>
      <c r="C240" s="133">
        <v>5</v>
      </c>
      <c r="D240" s="133">
        <v>0</v>
      </c>
      <c r="E240" s="208">
        <v>0</v>
      </c>
    </row>
    <row r="241" spans="1:5" ht="12.75">
      <c r="A241" s="133">
        <v>240</v>
      </c>
      <c r="B241" s="133">
        <v>5</v>
      </c>
      <c r="C241" s="133">
        <v>5</v>
      </c>
      <c r="D241" s="133">
        <v>0</v>
      </c>
      <c r="E241" s="208">
        <v>0</v>
      </c>
    </row>
    <row r="242" spans="1:5" ht="12.75">
      <c r="A242" s="133">
        <v>241</v>
      </c>
      <c r="B242" s="133">
        <v>5</v>
      </c>
      <c r="C242" s="133">
        <v>5</v>
      </c>
      <c r="D242" s="133">
        <v>0</v>
      </c>
      <c r="E242" s="208">
        <v>0</v>
      </c>
    </row>
    <row r="243" spans="1:5" ht="12.75">
      <c r="A243" s="133">
        <v>242</v>
      </c>
      <c r="B243" s="133">
        <v>5</v>
      </c>
      <c r="C243" s="133">
        <v>5</v>
      </c>
      <c r="D243" s="133">
        <v>0</v>
      </c>
      <c r="E243" s="208">
        <v>0</v>
      </c>
    </row>
    <row r="244" spans="1:5" ht="12.75">
      <c r="A244" s="133">
        <v>243</v>
      </c>
      <c r="B244" s="133">
        <v>5</v>
      </c>
      <c r="C244" s="133">
        <v>5</v>
      </c>
      <c r="D244" s="133">
        <v>0</v>
      </c>
      <c r="E244" s="208">
        <v>0</v>
      </c>
    </row>
    <row r="245" spans="1:5" ht="12.75">
      <c r="A245" s="133">
        <v>244</v>
      </c>
      <c r="B245" s="133">
        <v>5</v>
      </c>
      <c r="C245" s="133">
        <v>5</v>
      </c>
      <c r="D245" s="133">
        <v>0</v>
      </c>
      <c r="E245" s="208">
        <v>0</v>
      </c>
    </row>
    <row r="246" spans="1:5" ht="12.75">
      <c r="A246" s="133">
        <v>245</v>
      </c>
      <c r="B246" s="133">
        <v>5</v>
      </c>
      <c r="C246" s="133">
        <v>5</v>
      </c>
      <c r="D246" s="133">
        <v>0</v>
      </c>
      <c r="E246" s="208">
        <v>0</v>
      </c>
    </row>
    <row r="247" spans="1:5" ht="12.75">
      <c r="A247" s="133">
        <v>246</v>
      </c>
      <c r="B247" s="133">
        <v>5</v>
      </c>
      <c r="C247" s="133">
        <v>5</v>
      </c>
      <c r="D247" s="133">
        <v>0</v>
      </c>
      <c r="E247" s="208">
        <v>0</v>
      </c>
    </row>
    <row r="248" spans="1:5" ht="12.75">
      <c r="A248" s="133">
        <v>247</v>
      </c>
      <c r="B248" s="133">
        <v>5</v>
      </c>
      <c r="C248" s="133">
        <v>5</v>
      </c>
      <c r="D248" s="133">
        <v>0</v>
      </c>
      <c r="E248" s="208">
        <v>0</v>
      </c>
    </row>
    <row r="249" spans="1:5" ht="12.75">
      <c r="A249" s="133">
        <v>248</v>
      </c>
      <c r="B249" s="133">
        <v>5</v>
      </c>
      <c r="C249" s="133">
        <v>5</v>
      </c>
      <c r="D249" s="133">
        <v>0</v>
      </c>
      <c r="E249" s="208">
        <v>0</v>
      </c>
    </row>
    <row r="250" spans="1:5" ht="12.75">
      <c r="A250" s="133">
        <v>249</v>
      </c>
      <c r="B250" s="133">
        <v>5</v>
      </c>
      <c r="C250" s="133">
        <v>5</v>
      </c>
      <c r="D250" s="133">
        <v>0</v>
      </c>
      <c r="E250" s="208">
        <v>0</v>
      </c>
    </row>
    <row r="251" spans="1:5" ht="12.75">
      <c r="A251" s="133">
        <v>250</v>
      </c>
      <c r="B251" s="133">
        <v>5</v>
      </c>
      <c r="C251" s="133">
        <v>5</v>
      </c>
      <c r="D251" s="133">
        <v>0</v>
      </c>
      <c r="E251" s="208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AP81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:AD14"/>
    </sheetView>
  </sheetViews>
  <sheetFormatPr defaultColWidth="9.140625" defaultRowHeight="12.75" outlineLevelRow="1" outlineLevelCol="1"/>
  <cols>
    <col min="1" max="1" width="4.28125" style="2" customWidth="1"/>
    <col min="2" max="2" width="4.28125" style="2" customWidth="1" outlineLevel="1"/>
    <col min="3" max="3" width="5.140625" style="2" customWidth="1" outlineLevel="1"/>
    <col min="4" max="4" width="3.7109375" style="1" customWidth="1"/>
    <col min="5" max="5" width="18.140625" style="1" hidden="1" customWidth="1"/>
    <col min="6" max="6" width="4.7109375" style="2" customWidth="1"/>
    <col min="7" max="7" width="22.8515625" style="2" customWidth="1"/>
    <col min="8" max="8" width="12.421875" style="2" hidden="1" customWidth="1"/>
    <col min="9" max="9" width="18.00390625" style="11" customWidth="1"/>
    <col min="10" max="10" width="27.7109375" style="3" customWidth="1"/>
    <col min="11" max="11" width="8.8515625" style="3" customWidth="1" outlineLevel="1"/>
    <col min="12" max="12" width="8.8515625" style="2" hidden="1" customWidth="1"/>
    <col min="13" max="13" width="8.8515625" style="125" hidden="1" customWidth="1" outlineLevel="1"/>
    <col min="14" max="14" width="5.140625" style="2" hidden="1" customWidth="1" collapsed="1"/>
    <col min="15" max="15" width="5.140625" style="125" hidden="1" customWidth="1" outlineLevel="1"/>
    <col min="16" max="16" width="5.140625" style="2" hidden="1" customWidth="1" collapsed="1"/>
    <col min="17" max="17" width="5.140625" style="125" hidden="1" customWidth="1" outlineLevel="1"/>
    <col min="18" max="18" width="5.140625" style="2" hidden="1" customWidth="1" collapsed="1"/>
    <col min="19" max="19" width="5.140625" style="125" hidden="1" customWidth="1" outlineLevel="1"/>
    <col min="20" max="20" width="5.140625" style="2" hidden="1" customWidth="1" collapsed="1"/>
    <col min="21" max="21" width="5.140625" style="125" hidden="1" customWidth="1" outlineLevel="1"/>
    <col min="22" max="22" width="5.140625" style="2" hidden="1" customWidth="1" collapsed="1"/>
    <col min="23" max="23" width="5.140625" style="2" hidden="1" customWidth="1" outlineLevel="1"/>
    <col min="24" max="24" width="5.140625" style="2" hidden="1" customWidth="1" collapsed="1"/>
    <col min="25" max="25" width="5.140625" style="125" hidden="1" customWidth="1"/>
    <col min="26" max="26" width="4.8515625" style="2" hidden="1" customWidth="1"/>
    <col min="27" max="27" width="8.8515625" style="209" customWidth="1"/>
    <col min="28" max="28" width="7.8515625" style="2" hidden="1" customWidth="1" outlineLevel="1"/>
    <col min="29" max="29" width="8.57421875" style="28" customWidth="1" collapsed="1"/>
    <col min="30" max="30" width="9.00390625" style="13" bestFit="1" customWidth="1"/>
    <col min="31" max="31" width="8.7109375" style="2" hidden="1" customWidth="1"/>
    <col min="32" max="32" width="3.421875" style="2" customWidth="1"/>
    <col min="33" max="33" width="4.7109375" style="140" customWidth="1"/>
    <col min="34" max="34" width="6.7109375" style="140" hidden="1" customWidth="1"/>
    <col min="35" max="35" width="8.57421875" style="13" hidden="1" customWidth="1" outlineLevel="1"/>
    <col min="36" max="36" width="3.140625" style="2" hidden="1" customWidth="1" outlineLevel="1"/>
    <col min="37" max="37" width="6.7109375" style="104" hidden="1" customWidth="1" outlineLevel="1"/>
    <col min="38" max="38" width="6.421875" style="16" hidden="1" customWidth="1" outlineLevel="1"/>
    <col min="39" max="39" width="3.421875" style="2" customWidth="1" collapsed="1"/>
    <col min="40" max="40" width="3.421875" style="2" hidden="1" customWidth="1" outlineLevel="1"/>
    <col min="41" max="41" width="7.57421875" style="2" hidden="1" customWidth="1" outlineLevel="1"/>
    <col min="42" max="42" width="7.57421875" style="2" hidden="1" customWidth="1"/>
    <col min="43" max="16384" width="9.140625" style="2" customWidth="1"/>
  </cols>
  <sheetData>
    <row r="1" spans="1:39" s="105" customFormat="1" ht="59.25" customHeight="1" thickBot="1">
      <c r="A1" s="633" t="s">
        <v>245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</row>
    <row r="2" spans="1:39" s="105" customFormat="1" ht="13.5" thickTop="1">
      <c r="A2" s="214" t="s">
        <v>237</v>
      </c>
      <c r="B2" s="106"/>
      <c r="C2" s="106"/>
      <c r="G2" s="107"/>
      <c r="H2" s="107"/>
      <c r="I2" s="107"/>
      <c r="J2" s="108"/>
      <c r="K2" s="109"/>
      <c r="M2" s="122"/>
      <c r="N2" s="109"/>
      <c r="O2" s="109"/>
      <c r="Q2" s="122"/>
      <c r="S2" s="122"/>
      <c r="U2" s="122"/>
      <c r="W2" s="110"/>
      <c r="X2" s="110"/>
      <c r="Y2" s="126"/>
      <c r="Z2" s="110"/>
      <c r="AA2" s="111"/>
      <c r="AB2" s="112"/>
      <c r="AC2" s="113"/>
      <c r="AD2" s="114"/>
      <c r="AF2" s="116"/>
      <c r="AG2" s="134"/>
      <c r="AH2" s="138"/>
      <c r="AM2" s="215" t="s">
        <v>236</v>
      </c>
    </row>
    <row r="3" spans="1:41" s="1" customFormat="1" ht="60" customHeight="1" thickBot="1">
      <c r="A3" s="634" t="s">
        <v>39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15"/>
      <c r="AO3" s="15"/>
    </row>
    <row r="4" spans="1:41" s="1" customFormat="1" ht="25.5" customHeight="1" thickBot="1">
      <c r="A4" s="73"/>
      <c r="B4" s="74"/>
      <c r="C4" s="75"/>
      <c r="D4" s="90"/>
      <c r="E4" s="90"/>
      <c r="F4" s="74"/>
      <c r="G4" s="76"/>
      <c r="H4" s="76"/>
      <c r="I4" s="400"/>
      <c r="J4" s="406"/>
      <c r="K4" s="412"/>
      <c r="L4" s="637" t="s">
        <v>29</v>
      </c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8"/>
      <c r="AK4" s="639" t="s">
        <v>20</v>
      </c>
      <c r="AL4" s="637"/>
      <c r="AM4" s="635" t="s">
        <v>15</v>
      </c>
      <c r="AN4" s="15"/>
      <c r="AO4" s="15"/>
    </row>
    <row r="5" spans="1:42" ht="92.25" customHeight="1" thickBot="1">
      <c r="A5" s="375" t="s">
        <v>5</v>
      </c>
      <c r="B5" s="195" t="s">
        <v>13</v>
      </c>
      <c r="C5" s="196" t="s">
        <v>31</v>
      </c>
      <c r="D5" s="197" t="s">
        <v>26</v>
      </c>
      <c r="E5" s="198" t="s">
        <v>27</v>
      </c>
      <c r="F5" s="195" t="s">
        <v>6</v>
      </c>
      <c r="G5" s="199" t="s">
        <v>0</v>
      </c>
      <c r="H5" s="199" t="s">
        <v>34</v>
      </c>
      <c r="I5" s="401" t="s">
        <v>11</v>
      </c>
      <c r="J5" s="407" t="s">
        <v>28</v>
      </c>
      <c r="K5" s="413" t="s">
        <v>1</v>
      </c>
      <c r="L5" s="410" t="s">
        <v>23</v>
      </c>
      <c r="M5" s="376" t="s">
        <v>25</v>
      </c>
      <c r="N5" s="377" t="s">
        <v>239</v>
      </c>
      <c r="O5" s="377" t="s">
        <v>25</v>
      </c>
      <c r="P5" s="377" t="s">
        <v>240</v>
      </c>
      <c r="Q5" s="377" t="s">
        <v>25</v>
      </c>
      <c r="R5" s="377" t="s">
        <v>241</v>
      </c>
      <c r="S5" s="377" t="s">
        <v>25</v>
      </c>
      <c r="T5" s="377" t="s">
        <v>242</v>
      </c>
      <c r="U5" s="377" t="s">
        <v>25</v>
      </c>
      <c r="V5" s="377" t="s">
        <v>243</v>
      </c>
      <c r="W5" s="377" t="s">
        <v>25</v>
      </c>
      <c r="X5" s="377" t="s">
        <v>244</v>
      </c>
      <c r="Y5" s="376" t="s">
        <v>25</v>
      </c>
      <c r="Z5" s="377" t="s">
        <v>238</v>
      </c>
      <c r="AA5" s="378" t="s">
        <v>24</v>
      </c>
      <c r="AB5" s="379" t="s">
        <v>185</v>
      </c>
      <c r="AC5" s="380" t="s">
        <v>12</v>
      </c>
      <c r="AD5" s="381" t="s">
        <v>2</v>
      </c>
      <c r="AE5" s="382" t="s">
        <v>10</v>
      </c>
      <c r="AF5" s="383" t="s">
        <v>7</v>
      </c>
      <c r="AG5" s="372" t="s">
        <v>3</v>
      </c>
      <c r="AH5" s="139" t="s">
        <v>37</v>
      </c>
      <c r="AI5" s="77" t="s">
        <v>4</v>
      </c>
      <c r="AJ5" s="91" t="s">
        <v>22</v>
      </c>
      <c r="AK5" s="102" t="s">
        <v>38</v>
      </c>
      <c r="AL5" s="33" t="s">
        <v>19</v>
      </c>
      <c r="AM5" s="636" t="s">
        <v>15</v>
      </c>
      <c r="AN5" s="5" t="s">
        <v>9</v>
      </c>
      <c r="AO5" s="14">
        <v>0.017361111111111112</v>
      </c>
      <c r="AP5" s="14">
        <v>0.017361111111111112</v>
      </c>
    </row>
    <row r="6" spans="1:39" s="6" customFormat="1" ht="22.5">
      <c r="A6" s="216">
        <v>1</v>
      </c>
      <c r="B6" s="373"/>
      <c r="C6" s="384"/>
      <c r="D6" s="384" t="s">
        <v>16</v>
      </c>
      <c r="E6" s="384" t="s">
        <v>118</v>
      </c>
      <c r="F6" s="384">
        <v>1</v>
      </c>
      <c r="G6" s="384" t="s">
        <v>119</v>
      </c>
      <c r="H6" s="384"/>
      <c r="I6" s="402" t="s">
        <v>120</v>
      </c>
      <c r="J6" s="408" t="s">
        <v>121</v>
      </c>
      <c r="K6" s="414">
        <v>120</v>
      </c>
      <c r="L6" s="385"/>
      <c r="M6" s="386"/>
      <c r="N6" s="218"/>
      <c r="O6" s="219"/>
      <c r="P6" s="218"/>
      <c r="Q6" s="219"/>
      <c r="R6" s="218"/>
      <c r="S6" s="219"/>
      <c r="T6" s="218"/>
      <c r="U6" s="219"/>
      <c r="V6" s="218"/>
      <c r="W6" s="218"/>
      <c r="X6" s="218"/>
      <c r="Y6" s="219"/>
      <c r="Z6" s="218"/>
      <c r="AA6" s="220">
        <v>0.011458333333333334</v>
      </c>
      <c r="AB6" s="221"/>
      <c r="AC6" s="387">
        <f aca="true" t="shared" si="0" ref="AC6:AC37">IF(AA6&lt;&gt;"",AA6-L6+AB6,"")</f>
        <v>0.011458333333333334</v>
      </c>
      <c r="AD6" s="388">
        <f>IF(AC6&lt;&gt;"",IF(AC6="сход","сход",IF(AC6="сн с дист","сн с дист",IF(OR(AND(D6="см",AC6&gt;=$AO$5),AND(D6="м",AC6&gt;=$AP$5)),"прев. КВ",IF(AF6&gt;0,"сн с этапов",AC6)))),"не фин.")</f>
        <v>0.011458333333333334</v>
      </c>
      <c r="AE6" s="389">
        <f aca="true" t="shared" si="1" ref="AE6:AE37">IF(ISNUMBER(AD6),0,IF(AD6="прев. КВ",2,IF(AD6="сн с этапов",1,IF(AD6="не фин.",4,3))))</f>
        <v>0</v>
      </c>
      <c r="AF6" s="389">
        <f aca="true" t="shared" si="2" ref="AF6:AF37">COUNTIF(N6:Z6,"сн")</f>
        <v>0</v>
      </c>
      <c r="AG6" s="390"/>
      <c r="AH6" s="225">
        <f>IF(ISNA(VLOOKUP(AG6,очки!$A:$D,4,0)),0,VLOOKUP(AG6,очки!$A:$D,4,0))</f>
        <v>0</v>
      </c>
      <c r="AI6" s="226">
        <f aca="true" t="shared" si="3" ref="AI6:AI37">IF(AE6=0,AD6/SMALL($AD$6:$AD$76,1),"")</f>
        <v>1.4452554744525548</v>
      </c>
      <c r="AJ6" s="227"/>
      <c r="AK6" s="228">
        <f>IF(COUNTIF(AE6:AE7,4)&gt;0,"",SUM(AH6:AH7))</f>
        <v>0</v>
      </c>
      <c r="AL6" s="229"/>
      <c r="AM6" s="230"/>
    </row>
    <row r="7" spans="1:41" s="6" customFormat="1" ht="22.5">
      <c r="A7" s="231">
        <v>2</v>
      </c>
      <c r="B7" s="232"/>
      <c r="C7" s="233"/>
      <c r="D7" s="233" t="s">
        <v>30</v>
      </c>
      <c r="E7" s="233" t="s">
        <v>122</v>
      </c>
      <c r="F7" s="233">
        <v>1</v>
      </c>
      <c r="G7" s="233" t="s">
        <v>119</v>
      </c>
      <c r="H7" s="233"/>
      <c r="I7" s="403" t="s">
        <v>120</v>
      </c>
      <c r="J7" s="409" t="s">
        <v>123</v>
      </c>
      <c r="K7" s="415">
        <v>80</v>
      </c>
      <c r="L7" s="234"/>
      <c r="M7" s="235"/>
      <c r="N7" s="236"/>
      <c r="O7" s="237"/>
      <c r="P7" s="236"/>
      <c r="Q7" s="237"/>
      <c r="R7" s="236"/>
      <c r="S7" s="237"/>
      <c r="T7" s="236"/>
      <c r="U7" s="237"/>
      <c r="V7" s="236"/>
      <c r="W7" s="236"/>
      <c r="X7" s="236"/>
      <c r="Y7" s="237"/>
      <c r="Z7" s="236"/>
      <c r="AA7" s="238">
        <v>0.009363425925925926</v>
      </c>
      <c r="AB7" s="239"/>
      <c r="AC7" s="240">
        <f t="shared" si="0"/>
        <v>0.009363425925925926</v>
      </c>
      <c r="AD7" s="223">
        <f aca="true" t="shared" si="4" ref="AD7:AD37">IF(AC7&lt;&gt;"",IF(AC7="сход","сход",IF(AC7="сн с дист","сн с дист",IF(OR(AND(D7="см",AC7&gt;=$AO$5),AND(D7="м",AC7&gt;=$AP$5)),"прев. КВ",IF(AF7&gt;0,"сн с этапов",AC7)))),"не фин.")</f>
        <v>0.009363425925925926</v>
      </c>
      <c r="AE7" s="224">
        <f t="shared" si="1"/>
        <v>0</v>
      </c>
      <c r="AF7" s="224">
        <f t="shared" si="2"/>
        <v>0</v>
      </c>
      <c r="AG7" s="391"/>
      <c r="AH7" s="241">
        <f>IF(ISNA(VLOOKUP(AG7,очки!$A:$D,4,0)),0,VLOOKUP(AG7,очки!$A:$D,4,0))</f>
        <v>0</v>
      </c>
      <c r="AI7" s="243">
        <f t="shared" si="3"/>
        <v>1.181021897810219</v>
      </c>
      <c r="AJ7" s="244"/>
      <c r="AK7" s="245">
        <f>IF(COUNTIF(AE6:AE7,4)&gt;0,"",SUM(AH6:AH7))</f>
        <v>0</v>
      </c>
      <c r="AL7" s="246"/>
      <c r="AM7" s="230"/>
      <c r="AN7" s="7"/>
      <c r="AO7" s="8"/>
    </row>
    <row r="8" spans="1:41" s="6" customFormat="1" ht="22.5">
      <c r="A8" s="231">
        <v>3</v>
      </c>
      <c r="B8" s="232"/>
      <c r="C8" s="233"/>
      <c r="D8" s="233" t="s">
        <v>16</v>
      </c>
      <c r="E8" s="233" t="s">
        <v>124</v>
      </c>
      <c r="F8" s="233">
        <v>2</v>
      </c>
      <c r="G8" s="233" t="s">
        <v>125</v>
      </c>
      <c r="H8" s="233"/>
      <c r="I8" s="403" t="s">
        <v>120</v>
      </c>
      <c r="J8" s="409" t="s">
        <v>126</v>
      </c>
      <c r="K8" s="415">
        <v>120</v>
      </c>
      <c r="L8" s="234"/>
      <c r="M8" s="235"/>
      <c r="N8" s="247"/>
      <c r="O8" s="237"/>
      <c r="P8" s="236"/>
      <c r="Q8" s="237"/>
      <c r="R8" s="236"/>
      <c r="S8" s="237"/>
      <c r="T8" s="247"/>
      <c r="U8" s="237"/>
      <c r="V8" s="236"/>
      <c r="W8" s="236"/>
      <c r="X8" s="236"/>
      <c r="Y8" s="237"/>
      <c r="Z8" s="247"/>
      <c r="AA8" s="238">
        <v>0.01855324074074074</v>
      </c>
      <c r="AB8" s="239"/>
      <c r="AC8" s="240">
        <f t="shared" si="0"/>
        <v>0.01855324074074074</v>
      </c>
      <c r="AD8" s="223" t="str">
        <f t="shared" si="4"/>
        <v>прев. КВ</v>
      </c>
      <c r="AE8" s="224">
        <f t="shared" si="1"/>
        <v>2</v>
      </c>
      <c r="AF8" s="224">
        <f t="shared" si="2"/>
        <v>0</v>
      </c>
      <c r="AG8" s="391"/>
      <c r="AH8" s="241">
        <f>IF(ISNA(VLOOKUP(AG8,очки!$A:$D,4,0)),0,VLOOKUP(AG8,очки!$A:$D,4,0))</f>
        <v>0</v>
      </c>
      <c r="AI8" s="243">
        <f t="shared" si="3"/>
      </c>
      <c r="AJ8" s="244"/>
      <c r="AK8" s="228">
        <f>IF(COUNTIF(AE8:AE9,4)&gt;0,"",SUM(AH8:AH9))</f>
        <v>0</v>
      </c>
      <c r="AL8" s="229"/>
      <c r="AM8" s="230"/>
      <c r="AN8" s="7"/>
      <c r="AO8" s="8"/>
    </row>
    <row r="9" spans="1:41" s="6" customFormat="1" ht="25.5">
      <c r="A9" s="231">
        <v>4</v>
      </c>
      <c r="B9" s="232" t="s">
        <v>17</v>
      </c>
      <c r="C9" s="233"/>
      <c r="D9" s="233" t="s">
        <v>30</v>
      </c>
      <c r="E9" s="233" t="s">
        <v>127</v>
      </c>
      <c r="F9" s="233">
        <v>2</v>
      </c>
      <c r="G9" s="233" t="s">
        <v>125</v>
      </c>
      <c r="H9" s="233" t="s">
        <v>191</v>
      </c>
      <c r="I9" s="403" t="s">
        <v>120</v>
      </c>
      <c r="J9" s="409" t="s">
        <v>128</v>
      </c>
      <c r="K9" s="415">
        <v>80</v>
      </c>
      <c r="L9" s="234"/>
      <c r="M9" s="235"/>
      <c r="N9" s="236"/>
      <c r="O9" s="237"/>
      <c r="P9" s="236"/>
      <c r="Q9" s="237"/>
      <c r="R9" s="236"/>
      <c r="S9" s="237"/>
      <c r="T9" s="247"/>
      <c r="U9" s="237"/>
      <c r="V9" s="236"/>
      <c r="W9" s="236"/>
      <c r="X9" s="236"/>
      <c r="Y9" s="237"/>
      <c r="Z9" s="236"/>
      <c r="AA9" s="238">
        <v>0.014479166666666668</v>
      </c>
      <c r="AB9" s="239"/>
      <c r="AC9" s="240">
        <f t="shared" si="0"/>
        <v>0.014479166666666668</v>
      </c>
      <c r="AD9" s="223">
        <f t="shared" si="4"/>
        <v>0.014479166666666668</v>
      </c>
      <c r="AE9" s="224">
        <f t="shared" si="1"/>
        <v>0</v>
      </c>
      <c r="AF9" s="224">
        <f t="shared" si="2"/>
        <v>0</v>
      </c>
      <c r="AG9" s="391"/>
      <c r="AH9" s="241">
        <f>IF(ISNA(VLOOKUP(AG9,очки!$A:$D,4,0)),0,VLOOKUP(AG9,очки!$A:$D,4,0))</f>
        <v>0</v>
      </c>
      <c r="AI9" s="243">
        <f t="shared" si="3"/>
        <v>1.8262773722627739</v>
      </c>
      <c r="AJ9" s="244"/>
      <c r="AK9" s="245">
        <f>IF(COUNTIF(AE8:AE9,4)&gt;0,"",SUM(AH8:AH9))</f>
        <v>0</v>
      </c>
      <c r="AL9" s="246"/>
      <c r="AM9" s="230"/>
      <c r="AN9" s="7"/>
      <c r="AO9" s="8"/>
    </row>
    <row r="10" spans="1:41" s="6" customFormat="1" ht="25.5">
      <c r="A10" s="231">
        <v>5</v>
      </c>
      <c r="B10" s="232"/>
      <c r="C10" s="233"/>
      <c r="D10" s="233" t="s">
        <v>16</v>
      </c>
      <c r="E10" s="233" t="s">
        <v>192</v>
      </c>
      <c r="F10" s="233">
        <v>27</v>
      </c>
      <c r="G10" s="233" t="s">
        <v>193</v>
      </c>
      <c r="H10" s="233"/>
      <c r="I10" s="403" t="s">
        <v>61</v>
      </c>
      <c r="J10" s="409" t="s">
        <v>194</v>
      </c>
      <c r="K10" s="415">
        <v>40</v>
      </c>
      <c r="L10" s="234"/>
      <c r="M10" s="235"/>
      <c r="N10" s="236"/>
      <c r="O10" s="237"/>
      <c r="P10" s="236"/>
      <c r="Q10" s="237"/>
      <c r="R10" s="236"/>
      <c r="S10" s="237"/>
      <c r="T10" s="236"/>
      <c r="U10" s="237"/>
      <c r="V10" s="236"/>
      <c r="W10" s="236"/>
      <c r="X10" s="236"/>
      <c r="Y10" s="237"/>
      <c r="Z10" s="236"/>
      <c r="AA10" s="238">
        <v>0.014571759259259258</v>
      </c>
      <c r="AB10" s="239"/>
      <c r="AC10" s="240">
        <f t="shared" si="0"/>
        <v>0.014571759259259258</v>
      </c>
      <c r="AD10" s="223">
        <f t="shared" si="4"/>
        <v>0.014571759259259258</v>
      </c>
      <c r="AE10" s="224">
        <f t="shared" si="1"/>
        <v>0</v>
      </c>
      <c r="AF10" s="224">
        <f t="shared" si="2"/>
        <v>0</v>
      </c>
      <c r="AG10" s="391"/>
      <c r="AH10" s="241">
        <f>IF(ISNA(VLOOKUP(AG10,очки!$A:$D,4,0)),0,VLOOKUP(AG10,очки!$A:$D,4,0))</f>
        <v>0</v>
      </c>
      <c r="AI10" s="243">
        <f t="shared" si="3"/>
        <v>1.8379562043795619</v>
      </c>
      <c r="AJ10" s="244"/>
      <c r="AK10" s="228">
        <f>IF(COUNTIF(AE10:AE11,4)&gt;0,"",SUM(AH10:AH11))</f>
        <v>0</v>
      </c>
      <c r="AL10" s="229"/>
      <c r="AM10" s="230"/>
      <c r="AN10" s="7"/>
      <c r="AO10" s="8"/>
    </row>
    <row r="11" spans="1:41" s="6" customFormat="1" ht="25.5">
      <c r="A11" s="231">
        <v>6</v>
      </c>
      <c r="B11" s="232"/>
      <c r="C11" s="233"/>
      <c r="D11" s="233" t="s">
        <v>16</v>
      </c>
      <c r="E11" s="233" t="s">
        <v>129</v>
      </c>
      <c r="F11" s="233">
        <v>3</v>
      </c>
      <c r="G11" s="233" t="s">
        <v>130</v>
      </c>
      <c r="H11" s="233"/>
      <c r="I11" s="403" t="s">
        <v>130</v>
      </c>
      <c r="J11" s="409" t="s">
        <v>195</v>
      </c>
      <c r="K11" s="415">
        <v>40</v>
      </c>
      <c r="L11" s="234"/>
      <c r="M11" s="235"/>
      <c r="N11" s="236"/>
      <c r="O11" s="237"/>
      <c r="P11" s="236"/>
      <c r="Q11" s="237"/>
      <c r="R11" s="236"/>
      <c r="S11" s="237"/>
      <c r="T11" s="236"/>
      <c r="U11" s="237"/>
      <c r="V11" s="236"/>
      <c r="W11" s="236"/>
      <c r="X11" s="236"/>
      <c r="Y11" s="237"/>
      <c r="Z11" s="236"/>
      <c r="AA11" s="238">
        <v>0.01798611111111111</v>
      </c>
      <c r="AB11" s="239"/>
      <c r="AC11" s="240">
        <f t="shared" si="0"/>
        <v>0.01798611111111111</v>
      </c>
      <c r="AD11" s="223" t="str">
        <f t="shared" si="4"/>
        <v>прев. КВ</v>
      </c>
      <c r="AE11" s="224">
        <f t="shared" si="1"/>
        <v>2</v>
      </c>
      <c r="AF11" s="224">
        <f t="shared" si="2"/>
        <v>0</v>
      </c>
      <c r="AG11" s="391"/>
      <c r="AH11" s="241">
        <f>IF(ISNA(VLOOKUP(AG11,очки!$A:$D,4,0)),0,VLOOKUP(AG11,очки!$A:$D,4,0))</f>
        <v>0</v>
      </c>
      <c r="AI11" s="243">
        <f t="shared" si="3"/>
      </c>
      <c r="AJ11" s="244"/>
      <c r="AK11" s="245">
        <f>IF(COUNTIF(AE10:AE11,4)&gt;0,"",SUM(AH10:AH11))</f>
        <v>0</v>
      </c>
      <c r="AL11" s="246"/>
      <c r="AM11" s="230"/>
      <c r="AN11" s="7"/>
      <c r="AO11" s="8"/>
    </row>
    <row r="12" spans="1:41" s="6" customFormat="1" ht="25.5">
      <c r="A12" s="231">
        <v>7</v>
      </c>
      <c r="B12" s="232"/>
      <c r="C12" s="233"/>
      <c r="D12" s="233" t="s">
        <v>30</v>
      </c>
      <c r="E12" s="233" t="s">
        <v>131</v>
      </c>
      <c r="F12" s="233">
        <v>3</v>
      </c>
      <c r="G12" s="233" t="s">
        <v>130</v>
      </c>
      <c r="H12" s="233"/>
      <c r="I12" s="403" t="s">
        <v>130</v>
      </c>
      <c r="J12" s="409" t="s">
        <v>196</v>
      </c>
      <c r="K12" s="415">
        <v>40</v>
      </c>
      <c r="L12" s="234"/>
      <c r="M12" s="235"/>
      <c r="N12" s="236"/>
      <c r="O12" s="237"/>
      <c r="P12" s="236"/>
      <c r="Q12" s="237"/>
      <c r="R12" s="236"/>
      <c r="S12" s="237"/>
      <c r="T12" s="236"/>
      <c r="U12" s="237"/>
      <c r="V12" s="236"/>
      <c r="W12" s="236"/>
      <c r="X12" s="236"/>
      <c r="Y12" s="237"/>
      <c r="Z12" s="236"/>
      <c r="AA12" s="238">
        <v>0.012337962962962962</v>
      </c>
      <c r="AB12" s="239"/>
      <c r="AC12" s="240">
        <f t="shared" si="0"/>
        <v>0.012337962962962962</v>
      </c>
      <c r="AD12" s="223">
        <f t="shared" si="4"/>
        <v>0.012337962962962962</v>
      </c>
      <c r="AE12" s="224">
        <f t="shared" si="1"/>
        <v>0</v>
      </c>
      <c r="AF12" s="224">
        <f t="shared" si="2"/>
        <v>0</v>
      </c>
      <c r="AG12" s="391"/>
      <c r="AH12" s="241">
        <f>IF(ISNA(VLOOKUP(AG12,очки!$A:$D,4,0)),0,VLOOKUP(AG12,очки!$A:$D,4,0))</f>
        <v>0</v>
      </c>
      <c r="AI12" s="243">
        <f t="shared" si="3"/>
        <v>1.5562043795620437</v>
      </c>
      <c r="AJ12" s="244"/>
      <c r="AK12" s="228">
        <f>IF(COUNTIF(AE12:AE13,4)&gt;0,"",SUM(AH12:AH13))</f>
        <v>0</v>
      </c>
      <c r="AL12" s="229"/>
      <c r="AM12" s="230"/>
      <c r="AN12" s="7"/>
      <c r="AO12" s="8"/>
    </row>
    <row r="13" spans="1:41" s="6" customFormat="1" ht="25.5">
      <c r="A13" s="231">
        <v>8</v>
      </c>
      <c r="B13" s="232"/>
      <c r="C13" s="233"/>
      <c r="D13" s="233" t="s">
        <v>16</v>
      </c>
      <c r="E13" s="233" t="s">
        <v>132</v>
      </c>
      <c r="F13" s="233">
        <v>4</v>
      </c>
      <c r="G13" s="233" t="s">
        <v>133</v>
      </c>
      <c r="H13" s="233"/>
      <c r="I13" s="403" t="s">
        <v>134</v>
      </c>
      <c r="J13" s="409" t="s">
        <v>135</v>
      </c>
      <c r="K13" s="415">
        <v>220</v>
      </c>
      <c r="L13" s="234"/>
      <c r="M13" s="235"/>
      <c r="N13" s="236"/>
      <c r="O13" s="237"/>
      <c r="P13" s="236"/>
      <c r="Q13" s="237"/>
      <c r="R13" s="236"/>
      <c r="S13" s="237"/>
      <c r="T13" s="236"/>
      <c r="U13" s="237"/>
      <c r="V13" s="236"/>
      <c r="W13" s="236"/>
      <c r="X13" s="236"/>
      <c r="Y13" s="237"/>
      <c r="Z13" s="236"/>
      <c r="AA13" s="238">
        <v>0.013888888888888888</v>
      </c>
      <c r="AB13" s="239"/>
      <c r="AC13" s="240">
        <f t="shared" si="0"/>
        <v>0.013888888888888888</v>
      </c>
      <c r="AD13" s="223">
        <f t="shared" si="4"/>
        <v>0.013888888888888888</v>
      </c>
      <c r="AE13" s="224">
        <f t="shared" si="1"/>
        <v>0</v>
      </c>
      <c r="AF13" s="224">
        <f t="shared" si="2"/>
        <v>0</v>
      </c>
      <c r="AG13" s="391"/>
      <c r="AH13" s="241">
        <f>IF(ISNA(VLOOKUP(AG13,очки!$A:$D,4,0)),0,VLOOKUP(AG13,очки!$A:$D,4,0))</f>
        <v>0</v>
      </c>
      <c r="AI13" s="243">
        <f t="shared" si="3"/>
        <v>1.751824817518248</v>
      </c>
      <c r="AJ13" s="244"/>
      <c r="AK13" s="245">
        <f>IF(COUNTIF(AE12:AE13,4)&gt;0,"",SUM(AH12:AH13))</f>
        <v>0</v>
      </c>
      <c r="AL13" s="246"/>
      <c r="AM13" s="230"/>
      <c r="AN13" s="7"/>
      <c r="AO13" s="8"/>
    </row>
    <row r="14" spans="1:41" s="6" customFormat="1" ht="25.5">
      <c r="A14" s="231">
        <v>9</v>
      </c>
      <c r="B14" s="232"/>
      <c r="C14" s="233"/>
      <c r="D14" s="233" t="s">
        <v>30</v>
      </c>
      <c r="E14" s="233" t="s">
        <v>197</v>
      </c>
      <c r="F14" s="233">
        <v>4</v>
      </c>
      <c r="G14" s="233" t="s">
        <v>133</v>
      </c>
      <c r="H14" s="233"/>
      <c r="I14" s="403" t="s">
        <v>134</v>
      </c>
      <c r="J14" s="409" t="s">
        <v>198</v>
      </c>
      <c r="K14" s="415">
        <v>220</v>
      </c>
      <c r="L14" s="234"/>
      <c r="M14" s="235"/>
      <c r="N14" s="236"/>
      <c r="O14" s="237"/>
      <c r="P14" s="236"/>
      <c r="Q14" s="237"/>
      <c r="R14" s="236"/>
      <c r="S14" s="237"/>
      <c r="T14" s="236"/>
      <c r="U14" s="237"/>
      <c r="V14" s="236"/>
      <c r="W14" s="236"/>
      <c r="X14" s="236"/>
      <c r="Y14" s="237"/>
      <c r="Z14" s="236"/>
      <c r="AA14" s="238"/>
      <c r="AB14" s="239"/>
      <c r="AC14" s="240">
        <f t="shared" si="0"/>
      </c>
      <c r="AD14" s="223" t="str">
        <f t="shared" si="4"/>
        <v>не фин.</v>
      </c>
      <c r="AE14" s="224">
        <f t="shared" si="1"/>
        <v>4</v>
      </c>
      <c r="AF14" s="224">
        <f t="shared" si="2"/>
        <v>0</v>
      </c>
      <c r="AG14" s="391"/>
      <c r="AH14" s="241">
        <f>IF(ISNA(VLOOKUP(AG14,очки!$A:$D,4,0)),0,VLOOKUP(AG14,очки!$A:$D,4,0))</f>
        <v>0</v>
      </c>
      <c r="AI14" s="243">
        <f t="shared" si="3"/>
      </c>
      <c r="AJ14" s="244"/>
      <c r="AK14" s="228">
        <f>IF(COUNTIF(AE14:AE15,4)&gt;0,"",SUM(AH14:AH15))</f>
      </c>
      <c r="AL14" s="229"/>
      <c r="AM14" s="230"/>
      <c r="AN14" s="7"/>
      <c r="AO14" s="8"/>
    </row>
    <row r="15" spans="1:41" s="6" customFormat="1" ht="25.5">
      <c r="A15" s="231">
        <v>10</v>
      </c>
      <c r="B15" s="232"/>
      <c r="C15" s="233"/>
      <c r="D15" s="233" t="s">
        <v>16</v>
      </c>
      <c r="E15" s="233" t="s">
        <v>136</v>
      </c>
      <c r="F15" s="233">
        <v>5</v>
      </c>
      <c r="G15" s="233" t="s">
        <v>137</v>
      </c>
      <c r="H15" s="233"/>
      <c r="I15" s="403" t="s">
        <v>134</v>
      </c>
      <c r="J15" s="409" t="s">
        <v>138</v>
      </c>
      <c r="K15" s="415">
        <v>40</v>
      </c>
      <c r="L15" s="234"/>
      <c r="M15" s="235"/>
      <c r="N15" s="236"/>
      <c r="O15" s="237"/>
      <c r="P15" s="236"/>
      <c r="Q15" s="237"/>
      <c r="R15" s="236"/>
      <c r="S15" s="237"/>
      <c r="T15" s="247"/>
      <c r="U15" s="237"/>
      <c r="V15" s="236"/>
      <c r="W15" s="236"/>
      <c r="X15" s="236"/>
      <c r="Y15" s="237"/>
      <c r="Z15" s="247"/>
      <c r="AA15" s="238">
        <v>0.01912037037037037</v>
      </c>
      <c r="AB15" s="239"/>
      <c r="AC15" s="240">
        <f t="shared" si="0"/>
        <v>0.01912037037037037</v>
      </c>
      <c r="AD15" s="223" t="str">
        <f t="shared" si="4"/>
        <v>прев. КВ</v>
      </c>
      <c r="AE15" s="224">
        <f t="shared" si="1"/>
        <v>2</v>
      </c>
      <c r="AF15" s="224">
        <f t="shared" si="2"/>
        <v>0</v>
      </c>
      <c r="AG15" s="391"/>
      <c r="AH15" s="241">
        <f>IF(ISNA(VLOOKUP(AG15,очки!$A:$D,4,0)),0,VLOOKUP(AG15,очки!$A:$D,4,0))</f>
        <v>0</v>
      </c>
      <c r="AI15" s="243">
        <f t="shared" si="3"/>
      </c>
      <c r="AJ15" s="244"/>
      <c r="AK15" s="245">
        <f>IF(COUNTIF(AE14:AE15,4)&gt;0,"",SUM(AH14:AH15))</f>
      </c>
      <c r="AL15" s="246"/>
      <c r="AM15" s="230"/>
      <c r="AN15" s="7"/>
      <c r="AO15" s="8"/>
    </row>
    <row r="16" spans="1:41" s="6" customFormat="1" ht="25.5">
      <c r="A16" s="231">
        <v>11</v>
      </c>
      <c r="B16" s="232"/>
      <c r="C16" s="233"/>
      <c r="D16" s="233" t="s">
        <v>30</v>
      </c>
      <c r="E16" s="233" t="s">
        <v>139</v>
      </c>
      <c r="F16" s="233">
        <v>5</v>
      </c>
      <c r="G16" s="233" t="s">
        <v>137</v>
      </c>
      <c r="H16" s="233"/>
      <c r="I16" s="403" t="s">
        <v>134</v>
      </c>
      <c r="J16" s="409" t="s">
        <v>140</v>
      </c>
      <c r="K16" s="415">
        <v>80</v>
      </c>
      <c r="L16" s="234"/>
      <c r="M16" s="235"/>
      <c r="N16" s="236"/>
      <c r="O16" s="237"/>
      <c r="P16" s="236"/>
      <c r="Q16" s="237"/>
      <c r="R16" s="236"/>
      <c r="S16" s="237"/>
      <c r="T16" s="236"/>
      <c r="U16" s="237"/>
      <c r="V16" s="236"/>
      <c r="W16" s="236"/>
      <c r="X16" s="236"/>
      <c r="Y16" s="237"/>
      <c r="Z16" s="236"/>
      <c r="AA16" s="238">
        <v>0.01675925925925926</v>
      </c>
      <c r="AB16" s="239"/>
      <c r="AC16" s="240">
        <f t="shared" si="0"/>
        <v>0.01675925925925926</v>
      </c>
      <c r="AD16" s="223">
        <f t="shared" si="4"/>
        <v>0.01675925925925926</v>
      </c>
      <c r="AE16" s="224">
        <f t="shared" si="1"/>
        <v>0</v>
      </c>
      <c r="AF16" s="224">
        <f t="shared" si="2"/>
        <v>0</v>
      </c>
      <c r="AG16" s="391"/>
      <c r="AH16" s="241">
        <f>IF(ISNA(VLOOKUP(AG16,очки!$A:$D,4,0)),0,VLOOKUP(AG16,очки!$A:$D,4,0))</f>
        <v>0</v>
      </c>
      <c r="AI16" s="243">
        <f t="shared" si="3"/>
        <v>2.113868613138686</v>
      </c>
      <c r="AJ16" s="244"/>
      <c r="AK16" s="228">
        <f>IF(COUNTIF(AE16:AE17,4)&gt;0,"",SUM(AH16:AH17))</f>
        <v>0</v>
      </c>
      <c r="AL16" s="229"/>
      <c r="AM16" s="230"/>
      <c r="AN16" s="7"/>
      <c r="AO16" s="8"/>
    </row>
    <row r="17" spans="1:41" s="6" customFormat="1" ht="25.5">
      <c r="A17" s="231">
        <v>12</v>
      </c>
      <c r="B17" s="232" t="s">
        <v>17</v>
      </c>
      <c r="C17" s="233"/>
      <c r="D17" s="233" t="s">
        <v>16</v>
      </c>
      <c r="E17" s="233" t="s">
        <v>141</v>
      </c>
      <c r="F17" s="233">
        <v>6</v>
      </c>
      <c r="G17" s="233" t="s">
        <v>142</v>
      </c>
      <c r="H17" s="233" t="s">
        <v>72</v>
      </c>
      <c r="I17" s="403" t="s">
        <v>143</v>
      </c>
      <c r="J17" s="409" t="s">
        <v>144</v>
      </c>
      <c r="K17" s="415">
        <v>400</v>
      </c>
      <c r="L17" s="234"/>
      <c r="M17" s="235"/>
      <c r="N17" s="236"/>
      <c r="O17" s="237"/>
      <c r="P17" s="236"/>
      <c r="Q17" s="237"/>
      <c r="R17" s="236"/>
      <c r="S17" s="237"/>
      <c r="T17" s="236"/>
      <c r="U17" s="237"/>
      <c r="V17" s="236"/>
      <c r="W17" s="236"/>
      <c r="X17" s="236"/>
      <c r="Y17" s="237"/>
      <c r="Z17" s="236"/>
      <c r="AA17" s="238">
        <v>0.008877314814814815</v>
      </c>
      <c r="AB17" s="239"/>
      <c r="AC17" s="240">
        <f t="shared" si="0"/>
        <v>0.008877314814814815</v>
      </c>
      <c r="AD17" s="223">
        <f t="shared" si="4"/>
        <v>0.008877314814814815</v>
      </c>
      <c r="AE17" s="224">
        <f t="shared" si="1"/>
        <v>0</v>
      </c>
      <c r="AF17" s="224">
        <f t="shared" si="2"/>
        <v>0</v>
      </c>
      <c r="AG17" s="391"/>
      <c r="AH17" s="241">
        <f>IF(ISNA(VLOOKUP(AG17,очки!$A:$D,4,0)),0,VLOOKUP(AG17,очки!$A:$D,4,0))</f>
        <v>0</v>
      </c>
      <c r="AI17" s="243">
        <f t="shared" si="3"/>
        <v>1.1197080291970802</v>
      </c>
      <c r="AJ17" s="244"/>
      <c r="AK17" s="245">
        <f>IF(COUNTIF(AE16:AE17,4)&gt;0,"",SUM(AH16:AH17))</f>
        <v>0</v>
      </c>
      <c r="AL17" s="246"/>
      <c r="AM17" s="230"/>
      <c r="AN17" s="7"/>
      <c r="AO17" s="8"/>
    </row>
    <row r="18" spans="1:41" s="6" customFormat="1" ht="25.5">
      <c r="A18" s="231">
        <v>13</v>
      </c>
      <c r="B18" s="232" t="s">
        <v>17</v>
      </c>
      <c r="C18" s="233" t="s">
        <v>32</v>
      </c>
      <c r="D18" s="233" t="s">
        <v>16</v>
      </c>
      <c r="E18" s="233" t="s">
        <v>199</v>
      </c>
      <c r="F18" s="233">
        <v>6</v>
      </c>
      <c r="G18" s="233" t="s">
        <v>142</v>
      </c>
      <c r="H18" s="233" t="s">
        <v>200</v>
      </c>
      <c r="I18" s="403" t="s">
        <v>143</v>
      </c>
      <c r="J18" s="409" t="s">
        <v>201</v>
      </c>
      <c r="K18" s="415">
        <v>40</v>
      </c>
      <c r="L18" s="234"/>
      <c r="M18" s="235"/>
      <c r="N18" s="236"/>
      <c r="O18" s="237"/>
      <c r="P18" s="236"/>
      <c r="Q18" s="237"/>
      <c r="R18" s="236"/>
      <c r="S18" s="237"/>
      <c r="T18" s="236"/>
      <c r="U18" s="237"/>
      <c r="V18" s="236"/>
      <c r="W18" s="236"/>
      <c r="X18" s="236"/>
      <c r="Y18" s="237"/>
      <c r="Z18" s="236"/>
      <c r="AA18" s="248">
        <v>0.011458333333333334</v>
      </c>
      <c r="AB18" s="239"/>
      <c r="AC18" s="240">
        <f t="shared" si="0"/>
        <v>0.011458333333333334</v>
      </c>
      <c r="AD18" s="223">
        <f t="shared" si="4"/>
        <v>0.011458333333333334</v>
      </c>
      <c r="AE18" s="224">
        <f t="shared" si="1"/>
        <v>0</v>
      </c>
      <c r="AF18" s="224">
        <f t="shared" si="2"/>
        <v>0</v>
      </c>
      <c r="AG18" s="391"/>
      <c r="AH18" s="241">
        <f>IF(ISNA(VLOOKUP(AG18,очки!$A:$D,4,0)),0,VLOOKUP(AG18,очки!$A:$D,4,0))</f>
        <v>0</v>
      </c>
      <c r="AI18" s="243">
        <f t="shared" si="3"/>
        <v>1.4452554744525548</v>
      </c>
      <c r="AJ18" s="244"/>
      <c r="AK18" s="228">
        <f>IF(COUNTIF(AE18:AE19,4)&gt;0,"",SUM(AH18:AH19))</f>
        <v>0</v>
      </c>
      <c r="AL18" s="229"/>
      <c r="AM18" s="230"/>
      <c r="AN18" s="7"/>
      <c r="AO18" s="8"/>
    </row>
    <row r="19" spans="1:41" s="6" customFormat="1" ht="25.5">
      <c r="A19" s="231">
        <v>14</v>
      </c>
      <c r="B19" s="232" t="s">
        <v>17</v>
      </c>
      <c r="C19" s="233"/>
      <c r="D19" s="233" t="s">
        <v>30</v>
      </c>
      <c r="E19" s="233" t="s">
        <v>202</v>
      </c>
      <c r="F19" s="233">
        <v>6</v>
      </c>
      <c r="G19" s="233" t="s">
        <v>142</v>
      </c>
      <c r="H19" s="233" t="s">
        <v>72</v>
      </c>
      <c r="I19" s="403" t="s">
        <v>143</v>
      </c>
      <c r="J19" s="409" t="s">
        <v>203</v>
      </c>
      <c r="K19" s="415">
        <v>80</v>
      </c>
      <c r="L19" s="234"/>
      <c r="M19" s="235"/>
      <c r="N19" s="236"/>
      <c r="O19" s="237"/>
      <c r="P19" s="236"/>
      <c r="Q19" s="237"/>
      <c r="R19" s="236"/>
      <c r="S19" s="237"/>
      <c r="T19" s="236"/>
      <c r="U19" s="237"/>
      <c r="V19" s="236"/>
      <c r="W19" s="236"/>
      <c r="X19" s="236"/>
      <c r="Y19" s="237"/>
      <c r="Z19" s="236"/>
      <c r="AA19" s="238">
        <v>0.01269675925925926</v>
      </c>
      <c r="AB19" s="239"/>
      <c r="AC19" s="240">
        <f t="shared" si="0"/>
        <v>0.01269675925925926</v>
      </c>
      <c r="AD19" s="223">
        <f t="shared" si="4"/>
        <v>0.01269675925925926</v>
      </c>
      <c r="AE19" s="224">
        <f t="shared" si="1"/>
        <v>0</v>
      </c>
      <c r="AF19" s="224">
        <f t="shared" si="2"/>
        <v>0</v>
      </c>
      <c r="AG19" s="391"/>
      <c r="AH19" s="241">
        <f>IF(ISNA(VLOOKUP(AG19,очки!$A:$D,4,0)),0,VLOOKUP(AG19,очки!$A:$D,4,0))</f>
        <v>0</v>
      </c>
      <c r="AI19" s="243">
        <f t="shared" si="3"/>
        <v>1.6014598540145986</v>
      </c>
      <c r="AJ19" s="244"/>
      <c r="AK19" s="245">
        <f>IF(COUNTIF(AE18:AE19,4)&gt;0,"",SUM(AH18:AH19))</f>
        <v>0</v>
      </c>
      <c r="AL19" s="246"/>
      <c r="AM19" s="230"/>
      <c r="AN19" s="7"/>
      <c r="AO19" s="8"/>
    </row>
    <row r="20" spans="1:41" s="6" customFormat="1" ht="25.5">
      <c r="A20" s="231">
        <v>15</v>
      </c>
      <c r="B20" s="232" t="s">
        <v>17</v>
      </c>
      <c r="C20" s="233"/>
      <c r="D20" s="233" t="s">
        <v>16</v>
      </c>
      <c r="E20" s="233" t="s">
        <v>145</v>
      </c>
      <c r="F20" s="233">
        <v>7</v>
      </c>
      <c r="G20" s="233" t="s">
        <v>146</v>
      </c>
      <c r="H20" s="233" t="s">
        <v>204</v>
      </c>
      <c r="I20" s="403" t="s">
        <v>134</v>
      </c>
      <c r="J20" s="409" t="s">
        <v>147</v>
      </c>
      <c r="K20" s="415">
        <v>120</v>
      </c>
      <c r="L20" s="234"/>
      <c r="M20" s="235"/>
      <c r="N20" s="236"/>
      <c r="O20" s="237"/>
      <c r="P20" s="236"/>
      <c r="Q20" s="237"/>
      <c r="R20" s="236"/>
      <c r="S20" s="237"/>
      <c r="T20" s="236"/>
      <c r="U20" s="237"/>
      <c r="V20" s="236"/>
      <c r="W20" s="236"/>
      <c r="X20" s="236"/>
      <c r="Y20" s="237"/>
      <c r="Z20" s="236"/>
      <c r="AA20" s="238">
        <v>0.007962962962962963</v>
      </c>
      <c r="AB20" s="239"/>
      <c r="AC20" s="240">
        <f t="shared" si="0"/>
        <v>0.007962962962962963</v>
      </c>
      <c r="AD20" s="223">
        <f t="shared" si="4"/>
        <v>0.007962962962962963</v>
      </c>
      <c r="AE20" s="224">
        <f t="shared" si="1"/>
        <v>0</v>
      </c>
      <c r="AF20" s="224">
        <f t="shared" si="2"/>
        <v>0</v>
      </c>
      <c r="AG20" s="391"/>
      <c r="AH20" s="241">
        <f>IF(ISNA(VLOOKUP(AG20,очки!$A:$D,4,0)),0,VLOOKUP(AG20,очки!$A:$D,4,0))</f>
        <v>0</v>
      </c>
      <c r="AI20" s="243">
        <f t="shared" si="3"/>
        <v>1.0043795620437956</v>
      </c>
      <c r="AJ20" s="244"/>
      <c r="AK20" s="228">
        <f>IF(COUNTIF(AE20:AE21,4)&gt;0,"",SUM(AH20:AH21))</f>
        <v>0</v>
      </c>
      <c r="AL20" s="229"/>
      <c r="AM20" s="230"/>
      <c r="AN20" s="7"/>
      <c r="AO20" s="8"/>
    </row>
    <row r="21" spans="1:41" s="6" customFormat="1" ht="25.5">
      <c r="A21" s="231">
        <v>16</v>
      </c>
      <c r="B21" s="232" t="s">
        <v>17</v>
      </c>
      <c r="C21" s="233" t="s">
        <v>32</v>
      </c>
      <c r="D21" s="233" t="s">
        <v>16</v>
      </c>
      <c r="E21" s="233" t="s">
        <v>148</v>
      </c>
      <c r="F21" s="233">
        <v>7</v>
      </c>
      <c r="G21" s="233" t="s">
        <v>146</v>
      </c>
      <c r="H21" s="233" t="s">
        <v>205</v>
      </c>
      <c r="I21" s="403" t="s">
        <v>134</v>
      </c>
      <c r="J21" s="409" t="s">
        <v>149</v>
      </c>
      <c r="K21" s="415">
        <v>40</v>
      </c>
      <c r="L21" s="234"/>
      <c r="M21" s="235"/>
      <c r="N21" s="236"/>
      <c r="O21" s="237"/>
      <c r="P21" s="236"/>
      <c r="Q21" s="237"/>
      <c r="R21" s="236"/>
      <c r="S21" s="237"/>
      <c r="T21" s="236"/>
      <c r="U21" s="237"/>
      <c r="V21" s="236"/>
      <c r="W21" s="236"/>
      <c r="X21" s="236"/>
      <c r="Y21" s="237"/>
      <c r="Z21" s="247"/>
      <c r="AA21" s="238">
        <v>0.011516203703703702</v>
      </c>
      <c r="AB21" s="239"/>
      <c r="AC21" s="240">
        <f t="shared" si="0"/>
        <v>0.011516203703703702</v>
      </c>
      <c r="AD21" s="223">
        <f t="shared" si="4"/>
        <v>0.011516203703703702</v>
      </c>
      <c r="AE21" s="224">
        <f t="shared" si="1"/>
        <v>0</v>
      </c>
      <c r="AF21" s="224">
        <f t="shared" si="2"/>
        <v>0</v>
      </c>
      <c r="AG21" s="391"/>
      <c r="AH21" s="241">
        <f>IF(ISNA(VLOOKUP(AG21,очки!$A:$D,4,0)),0,VLOOKUP(AG21,очки!$A:$D,4,0))</f>
        <v>0</v>
      </c>
      <c r="AI21" s="243">
        <f t="shared" si="3"/>
        <v>1.4525547445255471</v>
      </c>
      <c r="AJ21" s="244"/>
      <c r="AK21" s="245">
        <f>IF(COUNTIF(AE20:AE21,4)&gt;0,"",SUM(AH20:AH21))</f>
        <v>0</v>
      </c>
      <c r="AL21" s="246"/>
      <c r="AM21" s="230"/>
      <c r="AN21" s="7"/>
      <c r="AO21" s="8"/>
    </row>
    <row r="22" spans="1:41" s="6" customFormat="1" ht="25.5">
      <c r="A22" s="231">
        <v>17</v>
      </c>
      <c r="B22" s="232"/>
      <c r="C22" s="233"/>
      <c r="D22" s="233" t="s">
        <v>30</v>
      </c>
      <c r="E22" s="233" t="s">
        <v>150</v>
      </c>
      <c r="F22" s="233">
        <v>7</v>
      </c>
      <c r="G22" s="233" t="s">
        <v>146</v>
      </c>
      <c r="H22" s="233"/>
      <c r="I22" s="403" t="s">
        <v>134</v>
      </c>
      <c r="J22" s="409" t="s">
        <v>151</v>
      </c>
      <c r="K22" s="415">
        <v>260</v>
      </c>
      <c r="L22" s="234"/>
      <c r="M22" s="235"/>
      <c r="N22" s="236"/>
      <c r="O22" s="237"/>
      <c r="P22" s="236"/>
      <c r="Q22" s="237"/>
      <c r="R22" s="236"/>
      <c r="S22" s="237"/>
      <c r="T22" s="236"/>
      <c r="U22" s="237"/>
      <c r="V22" s="236"/>
      <c r="W22" s="236"/>
      <c r="X22" s="236"/>
      <c r="Y22" s="237"/>
      <c r="Z22" s="236"/>
      <c r="AA22" s="238">
        <v>0.007928240740740741</v>
      </c>
      <c r="AB22" s="239"/>
      <c r="AC22" s="240">
        <f t="shared" si="0"/>
        <v>0.007928240740740741</v>
      </c>
      <c r="AD22" s="223">
        <f t="shared" si="4"/>
        <v>0.007928240740740741</v>
      </c>
      <c r="AE22" s="224">
        <f t="shared" si="1"/>
        <v>0</v>
      </c>
      <c r="AF22" s="224">
        <f t="shared" si="2"/>
        <v>0</v>
      </c>
      <c r="AG22" s="391"/>
      <c r="AH22" s="241">
        <f>IF(ISNA(VLOOKUP(AG22,очки!$A:$D,4,0)),0,VLOOKUP(AG22,очки!$A:$D,4,0))</f>
        <v>0</v>
      </c>
      <c r="AI22" s="243">
        <f t="shared" si="3"/>
        <v>1</v>
      </c>
      <c r="AJ22" s="244"/>
      <c r="AK22" s="228">
        <f>IF(COUNTIF(AE22:AE23,4)&gt;0,"",SUM(AH22:AH23))</f>
        <v>0</v>
      </c>
      <c r="AL22" s="229"/>
      <c r="AM22" s="230"/>
      <c r="AN22" s="7"/>
      <c r="AO22" s="8"/>
    </row>
    <row r="23" spans="1:41" s="6" customFormat="1" ht="25.5">
      <c r="A23" s="231">
        <v>18</v>
      </c>
      <c r="B23" s="232"/>
      <c r="C23" s="233"/>
      <c r="D23" s="233" t="s">
        <v>16</v>
      </c>
      <c r="E23" s="233" t="s">
        <v>152</v>
      </c>
      <c r="F23" s="233">
        <v>9</v>
      </c>
      <c r="G23" s="233" t="s">
        <v>68</v>
      </c>
      <c r="H23" s="233"/>
      <c r="I23" s="403" t="s">
        <v>134</v>
      </c>
      <c r="J23" s="409" t="s">
        <v>153</v>
      </c>
      <c r="K23" s="415">
        <v>220</v>
      </c>
      <c r="L23" s="234"/>
      <c r="M23" s="235"/>
      <c r="N23" s="236"/>
      <c r="O23" s="237"/>
      <c r="P23" s="236"/>
      <c r="Q23" s="237"/>
      <c r="R23" s="236"/>
      <c r="S23" s="237"/>
      <c r="T23" s="247"/>
      <c r="U23" s="237"/>
      <c r="V23" s="236"/>
      <c r="W23" s="236"/>
      <c r="X23" s="236"/>
      <c r="Y23" s="237"/>
      <c r="Z23" s="236"/>
      <c r="AA23" s="238">
        <v>0.013449074074074073</v>
      </c>
      <c r="AB23" s="239"/>
      <c r="AC23" s="240">
        <f t="shared" si="0"/>
        <v>0.013449074074074073</v>
      </c>
      <c r="AD23" s="223">
        <f t="shared" si="4"/>
        <v>0.013449074074074073</v>
      </c>
      <c r="AE23" s="224">
        <f t="shared" si="1"/>
        <v>0</v>
      </c>
      <c r="AF23" s="224">
        <f t="shared" si="2"/>
        <v>0</v>
      </c>
      <c r="AG23" s="391"/>
      <c r="AH23" s="241">
        <f>IF(ISNA(VLOOKUP(AG23,очки!$A:$D,4,0)),0,VLOOKUP(AG23,очки!$A:$D,4,0))</f>
        <v>0</v>
      </c>
      <c r="AI23" s="243">
        <f t="shared" si="3"/>
        <v>1.6963503649635034</v>
      </c>
      <c r="AJ23" s="244"/>
      <c r="AK23" s="245">
        <f>IF(COUNTIF(AE22:AE23,4)&gt;0,"",SUM(AH22:AH23))</f>
        <v>0</v>
      </c>
      <c r="AL23" s="246"/>
      <c r="AM23" s="230"/>
      <c r="AN23" s="7"/>
      <c r="AO23" s="8"/>
    </row>
    <row r="24" spans="1:41" s="6" customFormat="1" ht="25.5">
      <c r="A24" s="231">
        <v>19</v>
      </c>
      <c r="B24" s="232" t="s">
        <v>17</v>
      </c>
      <c r="C24" s="233"/>
      <c r="D24" s="233" t="s">
        <v>30</v>
      </c>
      <c r="E24" s="233" t="s">
        <v>154</v>
      </c>
      <c r="F24" s="233">
        <v>9</v>
      </c>
      <c r="G24" s="233" t="s">
        <v>68</v>
      </c>
      <c r="H24" s="233" t="s">
        <v>206</v>
      </c>
      <c r="I24" s="403" t="s">
        <v>134</v>
      </c>
      <c r="J24" s="409" t="s">
        <v>155</v>
      </c>
      <c r="K24" s="415">
        <v>80</v>
      </c>
      <c r="L24" s="234"/>
      <c r="M24" s="235"/>
      <c r="N24" s="236"/>
      <c r="O24" s="237"/>
      <c r="P24" s="236"/>
      <c r="Q24" s="237"/>
      <c r="R24" s="236"/>
      <c r="S24" s="237"/>
      <c r="T24" s="236"/>
      <c r="U24" s="237"/>
      <c r="V24" s="236"/>
      <c r="W24" s="236"/>
      <c r="X24" s="236"/>
      <c r="Y24" s="237"/>
      <c r="Z24" s="236"/>
      <c r="AA24" s="238">
        <v>0.012280092592592592</v>
      </c>
      <c r="AB24" s="239"/>
      <c r="AC24" s="240">
        <f t="shared" si="0"/>
        <v>0.012280092592592592</v>
      </c>
      <c r="AD24" s="223">
        <f t="shared" si="4"/>
        <v>0.012280092592592592</v>
      </c>
      <c r="AE24" s="224">
        <f t="shared" si="1"/>
        <v>0</v>
      </c>
      <c r="AF24" s="224">
        <f t="shared" si="2"/>
        <v>0</v>
      </c>
      <c r="AG24" s="391"/>
      <c r="AH24" s="241">
        <f>IF(ISNA(VLOOKUP(AG24,очки!$A:$D,4,0)),0,VLOOKUP(AG24,очки!$A:$D,4,0))</f>
        <v>0</v>
      </c>
      <c r="AI24" s="243">
        <f t="shared" si="3"/>
        <v>1.5489051094890511</v>
      </c>
      <c r="AJ24" s="244"/>
      <c r="AK24" s="228">
        <f>IF(COUNTIF(AE24:AE25,4)&gt;0,"",SUM(AH24:AH25))</f>
        <v>0</v>
      </c>
      <c r="AL24" s="229"/>
      <c r="AM24" s="230"/>
      <c r="AN24" s="7"/>
      <c r="AO24" s="8"/>
    </row>
    <row r="25" spans="1:41" s="6" customFormat="1" ht="22.5">
      <c r="A25" s="231">
        <v>20</v>
      </c>
      <c r="B25" s="232" t="s">
        <v>17</v>
      </c>
      <c r="C25" s="233"/>
      <c r="D25" s="233" t="s">
        <v>16</v>
      </c>
      <c r="E25" s="233" t="s">
        <v>156</v>
      </c>
      <c r="F25" s="233">
        <v>11</v>
      </c>
      <c r="G25" s="233" t="s">
        <v>157</v>
      </c>
      <c r="H25" s="233" t="s">
        <v>56</v>
      </c>
      <c r="I25" s="403" t="s">
        <v>120</v>
      </c>
      <c r="J25" s="409" t="s">
        <v>158</v>
      </c>
      <c r="K25" s="415">
        <v>80</v>
      </c>
      <c r="L25" s="234"/>
      <c r="M25" s="235"/>
      <c r="N25" s="236"/>
      <c r="O25" s="237"/>
      <c r="P25" s="236"/>
      <c r="Q25" s="237"/>
      <c r="R25" s="236"/>
      <c r="S25" s="237"/>
      <c r="T25" s="236"/>
      <c r="U25" s="237"/>
      <c r="V25" s="236"/>
      <c r="W25" s="236"/>
      <c r="X25" s="236"/>
      <c r="Y25" s="237"/>
      <c r="Z25" s="236"/>
      <c r="AA25" s="238">
        <v>0.013900462962962962</v>
      </c>
      <c r="AB25" s="239"/>
      <c r="AC25" s="240">
        <f t="shared" si="0"/>
        <v>0.013900462962962962</v>
      </c>
      <c r="AD25" s="223">
        <f t="shared" si="4"/>
        <v>0.013900462962962962</v>
      </c>
      <c r="AE25" s="224">
        <f t="shared" si="1"/>
        <v>0</v>
      </c>
      <c r="AF25" s="224">
        <f t="shared" si="2"/>
        <v>0</v>
      </c>
      <c r="AG25" s="391"/>
      <c r="AH25" s="241">
        <f>IF(ISNA(VLOOKUP(AG25,очки!$A:$D,4,0)),0,VLOOKUP(AG25,очки!$A:$D,4,0))</f>
        <v>0</v>
      </c>
      <c r="AI25" s="243">
        <f t="shared" si="3"/>
        <v>1.7532846715328465</v>
      </c>
      <c r="AJ25" s="244"/>
      <c r="AK25" s="245">
        <f>IF(COUNTIF(AE24:AE25,4)&gt;0,"",SUM(AH24:AH25))</f>
        <v>0</v>
      </c>
      <c r="AL25" s="246"/>
      <c r="AM25" s="230"/>
      <c r="AN25" s="7"/>
      <c r="AO25" s="8"/>
    </row>
    <row r="26" spans="1:41" s="6" customFormat="1" ht="22.5">
      <c r="A26" s="231">
        <v>21</v>
      </c>
      <c r="B26" s="232" t="s">
        <v>17</v>
      </c>
      <c r="C26" s="233"/>
      <c r="D26" s="233" t="s">
        <v>30</v>
      </c>
      <c r="E26" s="233" t="s">
        <v>62</v>
      </c>
      <c r="F26" s="233">
        <v>11</v>
      </c>
      <c r="G26" s="233" t="s">
        <v>157</v>
      </c>
      <c r="H26" s="233" t="s">
        <v>56</v>
      </c>
      <c r="I26" s="403" t="s">
        <v>120</v>
      </c>
      <c r="J26" s="409" t="s">
        <v>159</v>
      </c>
      <c r="K26" s="415">
        <v>120</v>
      </c>
      <c r="L26" s="234"/>
      <c r="M26" s="235"/>
      <c r="N26" s="236"/>
      <c r="O26" s="237"/>
      <c r="P26" s="236"/>
      <c r="Q26" s="237"/>
      <c r="R26" s="236"/>
      <c r="S26" s="237"/>
      <c r="T26" s="236"/>
      <c r="U26" s="237"/>
      <c r="V26" s="236"/>
      <c r="W26" s="236"/>
      <c r="X26" s="236"/>
      <c r="Y26" s="237"/>
      <c r="Z26" s="236"/>
      <c r="AA26" s="238">
        <v>0.008680555555555556</v>
      </c>
      <c r="AB26" s="239"/>
      <c r="AC26" s="240">
        <f t="shared" si="0"/>
        <v>0.008680555555555556</v>
      </c>
      <c r="AD26" s="223">
        <f t="shared" si="4"/>
        <v>0.008680555555555556</v>
      </c>
      <c r="AE26" s="224">
        <f t="shared" si="1"/>
        <v>0</v>
      </c>
      <c r="AF26" s="224">
        <f t="shared" si="2"/>
        <v>0</v>
      </c>
      <c r="AG26" s="391"/>
      <c r="AH26" s="241">
        <f>IF(ISNA(VLOOKUP(AG26,очки!$A:$D,4,0)),0,VLOOKUP(AG26,очки!$A:$D,4,0))</f>
        <v>0</v>
      </c>
      <c r="AI26" s="243">
        <f t="shared" si="3"/>
        <v>1.094890510948905</v>
      </c>
      <c r="AJ26" s="244"/>
      <c r="AK26" s="228">
        <f>IF(COUNTIF(AE26:AE27,4)&gt;0,"",SUM(AH26:AH27))</f>
        <v>0</v>
      </c>
      <c r="AL26" s="229"/>
      <c r="AM26" s="230"/>
      <c r="AN26" s="7"/>
      <c r="AO26" s="8"/>
    </row>
    <row r="27" spans="1:41" s="6" customFormat="1" ht="22.5">
      <c r="A27" s="231">
        <v>22</v>
      </c>
      <c r="B27" s="232" t="s">
        <v>17</v>
      </c>
      <c r="C27" s="233"/>
      <c r="D27" s="233" t="s">
        <v>16</v>
      </c>
      <c r="E27" s="233" t="s">
        <v>160</v>
      </c>
      <c r="F27" s="233">
        <v>10</v>
      </c>
      <c r="G27" s="233" t="s">
        <v>161</v>
      </c>
      <c r="H27" s="233" t="s">
        <v>56</v>
      </c>
      <c r="I27" s="403" t="s">
        <v>120</v>
      </c>
      <c r="J27" s="409" t="s">
        <v>162</v>
      </c>
      <c r="K27" s="415">
        <v>120</v>
      </c>
      <c r="L27" s="234"/>
      <c r="M27" s="235"/>
      <c r="N27" s="236"/>
      <c r="O27" s="237"/>
      <c r="P27" s="236"/>
      <c r="Q27" s="237"/>
      <c r="R27" s="236"/>
      <c r="S27" s="237"/>
      <c r="T27" s="236"/>
      <c r="U27" s="237"/>
      <c r="V27" s="236"/>
      <c r="W27" s="236"/>
      <c r="X27" s="236"/>
      <c r="Y27" s="237"/>
      <c r="Z27" s="236"/>
      <c r="AA27" s="238">
        <v>0.011585648148148149</v>
      </c>
      <c r="AB27" s="239"/>
      <c r="AC27" s="240">
        <f t="shared" si="0"/>
        <v>0.011585648148148149</v>
      </c>
      <c r="AD27" s="223">
        <f t="shared" si="4"/>
        <v>0.011585648148148149</v>
      </c>
      <c r="AE27" s="224">
        <f t="shared" si="1"/>
        <v>0</v>
      </c>
      <c r="AF27" s="224">
        <f t="shared" si="2"/>
        <v>0</v>
      </c>
      <c r="AG27" s="391"/>
      <c r="AH27" s="241">
        <f>IF(ISNA(VLOOKUP(AG27,очки!$A:$D,4,0)),0,VLOOKUP(AG27,очки!$A:$D,4,0))</f>
        <v>0</v>
      </c>
      <c r="AI27" s="243">
        <f t="shared" si="3"/>
        <v>1.4613138686131388</v>
      </c>
      <c r="AJ27" s="244"/>
      <c r="AK27" s="245">
        <f>IF(COUNTIF(AE26:AE27,4)&gt;0,"",SUM(AH26:AH27))</f>
        <v>0</v>
      </c>
      <c r="AL27" s="246"/>
      <c r="AM27" s="230"/>
      <c r="AN27" s="7"/>
      <c r="AO27" s="8"/>
    </row>
    <row r="28" spans="1:41" s="6" customFormat="1" ht="22.5">
      <c r="A28" s="231">
        <v>23</v>
      </c>
      <c r="B28" s="232" t="s">
        <v>17</v>
      </c>
      <c r="C28" s="233"/>
      <c r="D28" s="233" t="s">
        <v>30</v>
      </c>
      <c r="E28" s="233" t="s">
        <v>163</v>
      </c>
      <c r="F28" s="233">
        <v>10</v>
      </c>
      <c r="G28" s="233" t="s">
        <v>161</v>
      </c>
      <c r="H28" s="233" t="s">
        <v>56</v>
      </c>
      <c r="I28" s="403" t="s">
        <v>120</v>
      </c>
      <c r="J28" s="409" t="s">
        <v>164</v>
      </c>
      <c r="K28" s="415">
        <v>260</v>
      </c>
      <c r="L28" s="234"/>
      <c r="M28" s="235"/>
      <c r="N28" s="236"/>
      <c r="O28" s="237"/>
      <c r="P28" s="236"/>
      <c r="Q28" s="237"/>
      <c r="R28" s="236"/>
      <c r="S28" s="237"/>
      <c r="T28" s="236"/>
      <c r="U28" s="237"/>
      <c r="V28" s="236"/>
      <c r="W28" s="236"/>
      <c r="X28" s="236"/>
      <c r="Y28" s="237"/>
      <c r="Z28" s="236"/>
      <c r="AA28" s="248">
        <v>0.010578703703703703</v>
      </c>
      <c r="AB28" s="239"/>
      <c r="AC28" s="240">
        <f t="shared" si="0"/>
        <v>0.010578703703703703</v>
      </c>
      <c r="AD28" s="223">
        <f t="shared" si="4"/>
        <v>0.010578703703703703</v>
      </c>
      <c r="AE28" s="224">
        <f t="shared" si="1"/>
        <v>0</v>
      </c>
      <c r="AF28" s="224">
        <f t="shared" si="2"/>
        <v>0</v>
      </c>
      <c r="AG28" s="391"/>
      <c r="AH28" s="241">
        <f>IF(ISNA(VLOOKUP(AG28,очки!$A:$D,4,0)),0,VLOOKUP(AG28,очки!$A:$D,4,0))</f>
        <v>0</v>
      </c>
      <c r="AI28" s="243">
        <f t="shared" si="3"/>
        <v>1.3343065693430656</v>
      </c>
      <c r="AJ28" s="244"/>
      <c r="AK28" s="228">
        <f>IF(COUNTIF(AE28:AE29,4)&gt;0,"",SUM(AH28:AH29))</f>
        <v>0</v>
      </c>
      <c r="AL28" s="229"/>
      <c r="AM28" s="230"/>
      <c r="AN28" s="7"/>
      <c r="AO28" s="8"/>
    </row>
    <row r="29" spans="1:41" s="6" customFormat="1" ht="22.5">
      <c r="A29" s="231">
        <v>24</v>
      </c>
      <c r="B29" s="232" t="s">
        <v>17</v>
      </c>
      <c r="C29" s="233" t="s">
        <v>32</v>
      </c>
      <c r="D29" s="233" t="s">
        <v>30</v>
      </c>
      <c r="E29" s="233" t="s">
        <v>165</v>
      </c>
      <c r="F29" s="233">
        <v>10</v>
      </c>
      <c r="G29" s="233" t="s">
        <v>161</v>
      </c>
      <c r="H29" s="233" t="s">
        <v>56</v>
      </c>
      <c r="I29" s="403" t="s">
        <v>120</v>
      </c>
      <c r="J29" s="409" t="s">
        <v>166</v>
      </c>
      <c r="K29" s="415">
        <v>40</v>
      </c>
      <c r="L29" s="234"/>
      <c r="M29" s="235"/>
      <c r="N29" s="236"/>
      <c r="O29" s="237"/>
      <c r="P29" s="236"/>
      <c r="Q29" s="237"/>
      <c r="R29" s="236"/>
      <c r="S29" s="237"/>
      <c r="T29" s="236"/>
      <c r="U29" s="237"/>
      <c r="V29" s="236"/>
      <c r="W29" s="236"/>
      <c r="X29" s="236"/>
      <c r="Y29" s="237"/>
      <c r="Z29" s="236"/>
      <c r="AA29" s="238">
        <v>0.019074074074074073</v>
      </c>
      <c r="AB29" s="239"/>
      <c r="AC29" s="240">
        <f t="shared" si="0"/>
        <v>0.019074074074074073</v>
      </c>
      <c r="AD29" s="223" t="str">
        <f t="shared" si="4"/>
        <v>прев. КВ</v>
      </c>
      <c r="AE29" s="224">
        <f t="shared" si="1"/>
        <v>2</v>
      </c>
      <c r="AF29" s="224">
        <f t="shared" si="2"/>
        <v>0</v>
      </c>
      <c r="AG29" s="391"/>
      <c r="AH29" s="241">
        <f>IF(ISNA(VLOOKUP(AG29,очки!$A:$D,4,0)),0,VLOOKUP(AG29,очки!$A:$D,4,0))</f>
        <v>0</v>
      </c>
      <c r="AI29" s="243">
        <f t="shared" si="3"/>
      </c>
      <c r="AJ29" s="244"/>
      <c r="AK29" s="245">
        <f>IF(COUNTIF(AE28:AE29,4)&gt;0,"",SUM(AH28:AH29))</f>
        <v>0</v>
      </c>
      <c r="AL29" s="246"/>
      <c r="AM29" s="230"/>
      <c r="AN29" s="7"/>
      <c r="AO29" s="8"/>
    </row>
    <row r="30" spans="1:41" s="6" customFormat="1" ht="25.5">
      <c r="A30" s="231">
        <v>25</v>
      </c>
      <c r="B30" s="232"/>
      <c r="C30" s="233"/>
      <c r="D30" s="233" t="s">
        <v>16</v>
      </c>
      <c r="E30" s="233" t="s">
        <v>207</v>
      </c>
      <c r="F30" s="233">
        <v>19</v>
      </c>
      <c r="G30" s="233" t="s">
        <v>208</v>
      </c>
      <c r="H30" s="233"/>
      <c r="I30" s="403" t="s">
        <v>209</v>
      </c>
      <c r="J30" s="409" t="s">
        <v>210</v>
      </c>
      <c r="K30" s="415">
        <v>80</v>
      </c>
      <c r="L30" s="234"/>
      <c r="M30" s="235"/>
      <c r="N30" s="236"/>
      <c r="O30" s="237"/>
      <c r="P30" s="236"/>
      <c r="Q30" s="237"/>
      <c r="R30" s="236"/>
      <c r="S30" s="392"/>
      <c r="T30" s="236"/>
      <c r="U30" s="237"/>
      <c r="V30" s="236"/>
      <c r="W30" s="236"/>
      <c r="X30" s="236"/>
      <c r="Y30" s="237"/>
      <c r="Z30" s="236"/>
      <c r="AA30" s="238">
        <v>0.014826388888888889</v>
      </c>
      <c r="AB30" s="239"/>
      <c r="AC30" s="240">
        <f t="shared" si="0"/>
        <v>0.014826388888888889</v>
      </c>
      <c r="AD30" s="223">
        <f t="shared" si="4"/>
        <v>0.014826388888888889</v>
      </c>
      <c r="AE30" s="224">
        <f t="shared" si="1"/>
        <v>0</v>
      </c>
      <c r="AF30" s="224">
        <f t="shared" si="2"/>
        <v>0</v>
      </c>
      <c r="AG30" s="391"/>
      <c r="AH30" s="241">
        <f>IF(ISNA(VLOOKUP(AG30,очки!$A:$D,4,0)),0,VLOOKUP(AG30,очки!$A:$D,4,0))</f>
        <v>0</v>
      </c>
      <c r="AI30" s="243">
        <f t="shared" si="3"/>
        <v>1.8700729927007298</v>
      </c>
      <c r="AJ30" s="244"/>
      <c r="AK30" s="228">
        <f>IF(COUNTIF(AE30:AE31,4)&gt;0,"",SUM(AH30:AH31))</f>
        <v>0</v>
      </c>
      <c r="AL30" s="229"/>
      <c r="AM30" s="230"/>
      <c r="AN30" s="7"/>
      <c r="AO30" s="8"/>
    </row>
    <row r="31" spans="1:41" s="6" customFormat="1" ht="25.5">
      <c r="A31" s="231">
        <v>26</v>
      </c>
      <c r="B31" s="232" t="s">
        <v>17</v>
      </c>
      <c r="C31" s="233"/>
      <c r="D31" s="233" t="s">
        <v>30</v>
      </c>
      <c r="E31" s="233" t="s">
        <v>211</v>
      </c>
      <c r="F31" s="233">
        <v>19</v>
      </c>
      <c r="G31" s="233" t="s">
        <v>208</v>
      </c>
      <c r="H31" s="233" t="s">
        <v>212</v>
      </c>
      <c r="I31" s="403" t="s">
        <v>209</v>
      </c>
      <c r="J31" s="409" t="s">
        <v>213</v>
      </c>
      <c r="K31" s="415">
        <v>400</v>
      </c>
      <c r="L31" s="234"/>
      <c r="M31" s="235"/>
      <c r="N31" s="236"/>
      <c r="O31" s="237"/>
      <c r="P31" s="236"/>
      <c r="Q31" s="237"/>
      <c r="R31" s="236"/>
      <c r="S31" s="237"/>
      <c r="T31" s="236"/>
      <c r="U31" s="237"/>
      <c r="V31" s="236"/>
      <c r="W31" s="236"/>
      <c r="X31" s="236"/>
      <c r="Y31" s="237"/>
      <c r="Z31" s="236"/>
      <c r="AA31" s="248">
        <v>0.01025462962962963</v>
      </c>
      <c r="AB31" s="239"/>
      <c r="AC31" s="240">
        <f t="shared" si="0"/>
        <v>0.01025462962962963</v>
      </c>
      <c r="AD31" s="223">
        <f t="shared" si="4"/>
        <v>0.01025462962962963</v>
      </c>
      <c r="AE31" s="224">
        <f t="shared" si="1"/>
        <v>0</v>
      </c>
      <c r="AF31" s="224">
        <f t="shared" si="2"/>
        <v>0</v>
      </c>
      <c r="AG31" s="391"/>
      <c r="AH31" s="241">
        <f>IF(ISNA(VLOOKUP(AG31,очки!$A:$D,4,0)),0,VLOOKUP(AG31,очки!$A:$D,4,0))</f>
        <v>0</v>
      </c>
      <c r="AI31" s="243">
        <f t="shared" si="3"/>
        <v>1.2934306569343066</v>
      </c>
      <c r="AJ31" s="244"/>
      <c r="AK31" s="245">
        <f>IF(COUNTIF(AE30:AE31,4)&gt;0,"",SUM(AH30:AH31))</f>
        <v>0</v>
      </c>
      <c r="AL31" s="246"/>
      <c r="AM31" s="230"/>
      <c r="AN31" s="7"/>
      <c r="AO31" s="8"/>
    </row>
    <row r="32" spans="1:41" s="6" customFormat="1" ht="27" customHeight="1">
      <c r="A32" s="231">
        <v>27</v>
      </c>
      <c r="B32" s="232"/>
      <c r="C32" s="233"/>
      <c r="D32" s="233" t="s">
        <v>16</v>
      </c>
      <c r="E32" s="233" t="s">
        <v>214</v>
      </c>
      <c r="F32" s="233">
        <v>12</v>
      </c>
      <c r="G32" s="233" t="s">
        <v>33</v>
      </c>
      <c r="H32" s="233"/>
      <c r="I32" s="403" t="s">
        <v>61</v>
      </c>
      <c r="J32" s="409" t="s">
        <v>215</v>
      </c>
      <c r="K32" s="415">
        <v>120</v>
      </c>
      <c r="L32" s="234"/>
      <c r="M32" s="235"/>
      <c r="N32" s="236"/>
      <c r="O32" s="237"/>
      <c r="P32" s="236"/>
      <c r="Q32" s="237"/>
      <c r="R32" s="236"/>
      <c r="S32" s="237"/>
      <c r="T32" s="236"/>
      <c r="U32" s="237"/>
      <c r="V32" s="236"/>
      <c r="W32" s="236"/>
      <c r="X32" s="236"/>
      <c r="Y32" s="237"/>
      <c r="Z32" s="236"/>
      <c r="AA32" s="238">
        <v>0.009907407407407408</v>
      </c>
      <c r="AB32" s="239"/>
      <c r="AC32" s="240">
        <f t="shared" si="0"/>
        <v>0.009907407407407408</v>
      </c>
      <c r="AD32" s="223">
        <f t="shared" si="4"/>
        <v>0.009907407407407408</v>
      </c>
      <c r="AE32" s="224">
        <f t="shared" si="1"/>
        <v>0</v>
      </c>
      <c r="AF32" s="224">
        <f t="shared" si="2"/>
        <v>0</v>
      </c>
      <c r="AG32" s="391"/>
      <c r="AH32" s="241">
        <f>IF(ISNA(VLOOKUP(AG32,очки!$A:$D,4,0)),0,VLOOKUP(AG32,очки!$A:$D,4,0))</f>
        <v>0</v>
      </c>
      <c r="AI32" s="243">
        <f t="shared" si="3"/>
        <v>1.2496350364963504</v>
      </c>
      <c r="AJ32" s="244"/>
      <c r="AK32" s="228">
        <f>IF(COUNTIF(AE32:AE33,4)&gt;0,"",SUM(AH32:AH33))</f>
        <v>0</v>
      </c>
      <c r="AL32" s="229"/>
      <c r="AM32" s="230"/>
      <c r="AN32" s="7"/>
      <c r="AO32" s="8"/>
    </row>
    <row r="33" spans="1:41" s="6" customFormat="1" ht="25.5">
      <c r="A33" s="231">
        <v>28</v>
      </c>
      <c r="B33" s="232"/>
      <c r="C33" s="233"/>
      <c r="D33" s="233" t="s">
        <v>30</v>
      </c>
      <c r="E33" s="233" t="s">
        <v>167</v>
      </c>
      <c r="F33" s="233">
        <v>12</v>
      </c>
      <c r="G33" s="233" t="s">
        <v>33</v>
      </c>
      <c r="H33" s="233"/>
      <c r="I33" s="403" t="s">
        <v>61</v>
      </c>
      <c r="J33" s="409" t="s">
        <v>168</v>
      </c>
      <c r="K33" s="415">
        <v>120</v>
      </c>
      <c r="L33" s="234"/>
      <c r="M33" s="235"/>
      <c r="N33" s="236"/>
      <c r="O33" s="237"/>
      <c r="P33" s="236"/>
      <c r="Q33" s="237"/>
      <c r="R33" s="236"/>
      <c r="S33" s="237"/>
      <c r="T33" s="236"/>
      <c r="U33" s="237"/>
      <c r="V33" s="236"/>
      <c r="W33" s="236"/>
      <c r="X33" s="236"/>
      <c r="Y33" s="237"/>
      <c r="Z33" s="236"/>
      <c r="AA33" s="238">
        <v>0.009525462962962963</v>
      </c>
      <c r="AB33" s="239"/>
      <c r="AC33" s="240">
        <f t="shared" si="0"/>
        <v>0.009525462962962963</v>
      </c>
      <c r="AD33" s="223">
        <f t="shared" si="4"/>
        <v>0.009525462962962963</v>
      </c>
      <c r="AE33" s="224">
        <f t="shared" si="1"/>
        <v>0</v>
      </c>
      <c r="AF33" s="224">
        <f t="shared" si="2"/>
        <v>0</v>
      </c>
      <c r="AG33" s="391"/>
      <c r="AH33" s="241">
        <f>IF(ISNA(VLOOKUP(AG33,очки!$A:$D,4,0)),0,VLOOKUP(AG33,очки!$A:$D,4,0))</f>
        <v>0</v>
      </c>
      <c r="AI33" s="243">
        <f t="shared" si="3"/>
        <v>1.2014598540145984</v>
      </c>
      <c r="AJ33" s="244"/>
      <c r="AK33" s="245">
        <f>IF(COUNTIF(AE32:AE33,4)&gt;0,"",SUM(AH32:AH33))</f>
        <v>0</v>
      </c>
      <c r="AL33" s="246"/>
      <c r="AM33" s="230"/>
      <c r="AN33" s="7"/>
      <c r="AO33" s="8"/>
    </row>
    <row r="34" spans="1:41" s="6" customFormat="1" ht="25.5">
      <c r="A34" s="231">
        <v>29</v>
      </c>
      <c r="B34" s="232" t="s">
        <v>17</v>
      </c>
      <c r="C34" s="233"/>
      <c r="D34" s="233" t="s">
        <v>16</v>
      </c>
      <c r="E34" s="233" t="s">
        <v>169</v>
      </c>
      <c r="F34" s="233">
        <v>13</v>
      </c>
      <c r="G34" s="233" t="s">
        <v>170</v>
      </c>
      <c r="H34" s="233" t="s">
        <v>216</v>
      </c>
      <c r="I34" s="403" t="s">
        <v>171</v>
      </c>
      <c r="J34" s="409" t="s">
        <v>172</v>
      </c>
      <c r="K34" s="415">
        <v>120</v>
      </c>
      <c r="L34" s="234"/>
      <c r="M34" s="235"/>
      <c r="N34" s="236"/>
      <c r="O34" s="237"/>
      <c r="P34" s="236"/>
      <c r="Q34" s="237"/>
      <c r="R34" s="236"/>
      <c r="S34" s="249"/>
      <c r="T34" s="236"/>
      <c r="U34" s="237"/>
      <c r="V34" s="236"/>
      <c r="W34" s="236"/>
      <c r="X34" s="236"/>
      <c r="Y34" s="237"/>
      <c r="Z34" s="236"/>
      <c r="AA34" s="238">
        <v>0.011331018518518518</v>
      </c>
      <c r="AB34" s="239"/>
      <c r="AC34" s="240">
        <f t="shared" si="0"/>
        <v>0.011331018518518518</v>
      </c>
      <c r="AD34" s="223">
        <f t="shared" si="4"/>
        <v>0.011331018518518518</v>
      </c>
      <c r="AE34" s="224">
        <f t="shared" si="1"/>
        <v>0</v>
      </c>
      <c r="AF34" s="224">
        <f t="shared" si="2"/>
        <v>0</v>
      </c>
      <c r="AG34" s="391"/>
      <c r="AH34" s="241">
        <f>IF(ISNA(VLOOKUP(AG34,очки!$A:$D,4,0)),0,VLOOKUP(AG34,очки!$A:$D,4,0))</f>
        <v>0</v>
      </c>
      <c r="AI34" s="243">
        <f t="shared" si="3"/>
        <v>1.4291970802919707</v>
      </c>
      <c r="AJ34" s="244"/>
      <c r="AK34" s="228">
        <f>IF(COUNTIF(AE34:AE35,4)&gt;0,"",SUM(AH34:AH35))</f>
        <v>0</v>
      </c>
      <c r="AL34" s="229"/>
      <c r="AM34" s="230"/>
      <c r="AN34" s="7"/>
      <c r="AO34" s="8"/>
    </row>
    <row r="35" spans="1:41" s="6" customFormat="1" ht="25.5">
      <c r="A35" s="231">
        <v>30</v>
      </c>
      <c r="B35" s="232" t="s">
        <v>17</v>
      </c>
      <c r="C35" s="233"/>
      <c r="D35" s="233" t="s">
        <v>30</v>
      </c>
      <c r="E35" s="233" t="s">
        <v>173</v>
      </c>
      <c r="F35" s="233">
        <v>13</v>
      </c>
      <c r="G35" s="233" t="s">
        <v>170</v>
      </c>
      <c r="H35" s="233" t="s">
        <v>217</v>
      </c>
      <c r="I35" s="403" t="s">
        <v>171</v>
      </c>
      <c r="J35" s="409" t="s">
        <v>174</v>
      </c>
      <c r="K35" s="415">
        <v>120</v>
      </c>
      <c r="L35" s="234"/>
      <c r="M35" s="235"/>
      <c r="N35" s="236"/>
      <c r="O35" s="237"/>
      <c r="P35" s="236"/>
      <c r="Q35" s="237"/>
      <c r="R35" s="236"/>
      <c r="S35" s="237"/>
      <c r="T35" s="236"/>
      <c r="U35" s="237"/>
      <c r="V35" s="236"/>
      <c r="W35" s="236"/>
      <c r="X35" s="236"/>
      <c r="Y35" s="237"/>
      <c r="Z35" s="236"/>
      <c r="AA35" s="238">
        <v>0.013136574074074077</v>
      </c>
      <c r="AB35" s="239"/>
      <c r="AC35" s="240">
        <f t="shared" si="0"/>
        <v>0.013136574074074077</v>
      </c>
      <c r="AD35" s="223">
        <f t="shared" si="4"/>
        <v>0.013136574074074077</v>
      </c>
      <c r="AE35" s="224">
        <f t="shared" si="1"/>
        <v>0</v>
      </c>
      <c r="AF35" s="224">
        <f t="shared" si="2"/>
        <v>0</v>
      </c>
      <c r="AG35" s="391"/>
      <c r="AH35" s="241">
        <f>IF(ISNA(VLOOKUP(AG35,очки!$A:$D,4,0)),0,VLOOKUP(AG35,очки!$A:$D,4,0))</f>
        <v>0</v>
      </c>
      <c r="AI35" s="243">
        <f t="shared" si="3"/>
        <v>1.6569343065693434</v>
      </c>
      <c r="AJ35" s="244"/>
      <c r="AK35" s="245">
        <f>IF(COUNTIF(AE34:AE35,4)&gt;0,"",SUM(AH34:AH35))</f>
        <v>0</v>
      </c>
      <c r="AL35" s="246"/>
      <c r="AM35" s="230"/>
      <c r="AN35" s="7"/>
      <c r="AO35" s="8"/>
    </row>
    <row r="36" spans="1:41" s="6" customFormat="1" ht="25.5">
      <c r="A36" s="231">
        <v>31</v>
      </c>
      <c r="B36" s="232" t="s">
        <v>17</v>
      </c>
      <c r="C36" s="233" t="s">
        <v>32</v>
      </c>
      <c r="D36" s="233" t="s">
        <v>30</v>
      </c>
      <c r="E36" s="233" t="s">
        <v>175</v>
      </c>
      <c r="F36" s="233">
        <v>13</v>
      </c>
      <c r="G36" s="233" t="s">
        <v>170</v>
      </c>
      <c r="H36" s="233" t="s">
        <v>216</v>
      </c>
      <c r="I36" s="403" t="s">
        <v>171</v>
      </c>
      <c r="J36" s="409" t="s">
        <v>176</v>
      </c>
      <c r="K36" s="415">
        <v>40</v>
      </c>
      <c r="L36" s="234"/>
      <c r="M36" s="235"/>
      <c r="N36" s="236"/>
      <c r="O36" s="237"/>
      <c r="P36" s="236"/>
      <c r="Q36" s="237"/>
      <c r="R36" s="236"/>
      <c r="S36" s="237"/>
      <c r="T36" s="236"/>
      <c r="U36" s="237"/>
      <c r="V36" s="236"/>
      <c r="W36" s="236"/>
      <c r="X36" s="236"/>
      <c r="Y36" s="237"/>
      <c r="Z36" s="236"/>
      <c r="AA36" s="248">
        <v>0.01894675925925926</v>
      </c>
      <c r="AB36" s="239"/>
      <c r="AC36" s="240">
        <f t="shared" si="0"/>
        <v>0.01894675925925926</v>
      </c>
      <c r="AD36" s="223" t="str">
        <f t="shared" si="4"/>
        <v>прев. КВ</v>
      </c>
      <c r="AE36" s="224">
        <f t="shared" si="1"/>
        <v>2</v>
      </c>
      <c r="AF36" s="224">
        <f t="shared" si="2"/>
        <v>0</v>
      </c>
      <c r="AG36" s="391"/>
      <c r="AH36" s="241">
        <f>IF(ISNA(VLOOKUP(AG36,очки!$A:$D,4,0)),0,VLOOKUP(AG36,очки!$A:$D,4,0))</f>
        <v>0</v>
      </c>
      <c r="AI36" s="243">
        <f t="shared" si="3"/>
      </c>
      <c r="AJ36" s="244"/>
      <c r="AK36" s="228">
        <f>IF(COUNTIF(AE36:AE37,4)&gt;0,"",SUM(AH36:AH37))</f>
        <v>0</v>
      </c>
      <c r="AL36" s="229"/>
      <c r="AM36" s="230"/>
      <c r="AN36" s="7"/>
      <c r="AO36" s="8"/>
    </row>
    <row r="37" spans="1:41" s="6" customFormat="1" ht="25.5">
      <c r="A37" s="231">
        <v>32</v>
      </c>
      <c r="B37" s="232" t="s">
        <v>17</v>
      </c>
      <c r="C37" s="233"/>
      <c r="D37" s="233" t="s">
        <v>16</v>
      </c>
      <c r="E37" s="233" t="s">
        <v>218</v>
      </c>
      <c r="F37" s="233">
        <v>14</v>
      </c>
      <c r="G37" s="233" t="s">
        <v>177</v>
      </c>
      <c r="H37" s="233" t="s">
        <v>219</v>
      </c>
      <c r="I37" s="403" t="s">
        <v>120</v>
      </c>
      <c r="J37" s="409" t="s">
        <v>220</v>
      </c>
      <c r="K37" s="415">
        <v>260</v>
      </c>
      <c r="L37" s="234"/>
      <c r="M37" s="235"/>
      <c r="N37" s="236"/>
      <c r="O37" s="237"/>
      <c r="P37" s="236"/>
      <c r="Q37" s="237"/>
      <c r="R37" s="236"/>
      <c r="S37" s="237"/>
      <c r="T37" s="236"/>
      <c r="U37" s="237"/>
      <c r="V37" s="236"/>
      <c r="W37" s="236"/>
      <c r="X37" s="236"/>
      <c r="Y37" s="237"/>
      <c r="Z37" s="236"/>
      <c r="AA37" s="250">
        <v>0.011273148148148148</v>
      </c>
      <c r="AB37" s="239"/>
      <c r="AC37" s="240">
        <f t="shared" si="0"/>
        <v>0.011273148148148148</v>
      </c>
      <c r="AD37" s="223">
        <f t="shared" si="4"/>
        <v>0.011273148148148148</v>
      </c>
      <c r="AE37" s="224">
        <f t="shared" si="1"/>
        <v>0</v>
      </c>
      <c r="AF37" s="224">
        <f t="shared" si="2"/>
        <v>0</v>
      </c>
      <c r="AG37" s="391"/>
      <c r="AH37" s="241">
        <f>IF(ISNA(VLOOKUP(AG37,очки!$A:$D,4,0)),0,VLOOKUP(AG37,очки!$A:$D,4,0))</f>
        <v>0</v>
      </c>
      <c r="AI37" s="243">
        <f t="shared" si="3"/>
        <v>1.421897810218978</v>
      </c>
      <c r="AJ37" s="244"/>
      <c r="AK37" s="245">
        <f>IF(COUNTIF(AE36:AE37,4)&gt;0,"",SUM(AH36:AH37))</f>
        <v>0</v>
      </c>
      <c r="AL37" s="246"/>
      <c r="AM37" s="230"/>
      <c r="AN37" s="7"/>
      <c r="AO37" s="8"/>
    </row>
    <row r="38" spans="1:41" s="6" customFormat="1" ht="25.5">
      <c r="A38" s="231">
        <v>33</v>
      </c>
      <c r="B38" s="232"/>
      <c r="C38" s="233"/>
      <c r="D38" s="233" t="s">
        <v>30</v>
      </c>
      <c r="E38" s="233" t="s">
        <v>221</v>
      </c>
      <c r="F38" s="233">
        <v>14</v>
      </c>
      <c r="G38" s="233" t="s">
        <v>177</v>
      </c>
      <c r="H38" s="233"/>
      <c r="I38" s="403" t="s">
        <v>120</v>
      </c>
      <c r="J38" s="409" t="s">
        <v>222</v>
      </c>
      <c r="K38" s="415">
        <v>80</v>
      </c>
      <c r="L38" s="234"/>
      <c r="M38" s="235"/>
      <c r="N38" s="236"/>
      <c r="O38" s="237"/>
      <c r="P38" s="236"/>
      <c r="Q38" s="237"/>
      <c r="R38" s="236"/>
      <c r="S38" s="237"/>
      <c r="T38" s="236"/>
      <c r="U38" s="237"/>
      <c r="V38" s="236"/>
      <c r="W38" s="236"/>
      <c r="X38" s="236"/>
      <c r="Y38" s="237"/>
      <c r="Z38" s="247"/>
      <c r="AA38" s="238">
        <v>0.01258101851851852</v>
      </c>
      <c r="AB38" s="239"/>
      <c r="AC38" s="240">
        <f aca="true" t="shared" si="5" ref="AC38:AC69">IF(AA38&lt;&gt;"",AA38-L38+AB38,"")</f>
        <v>0.01258101851851852</v>
      </c>
      <c r="AD38" s="223">
        <f aca="true" t="shared" si="6" ref="AD38:AD69">IF(AC38&lt;&gt;"",IF(AC38="сход","сход",IF(AC38="сн с дист","сн с дист",IF(OR(AND(D38="см",AC38&gt;=$AO$5),AND(D38="м",AC38&gt;=$AP$5)),"прев. КВ",IF(AF38&gt;0,"сн с этапов",AC38)))),"не фин.")</f>
        <v>0.01258101851851852</v>
      </c>
      <c r="AE38" s="224">
        <f aca="true" t="shared" si="7" ref="AE38:AE69">IF(ISNUMBER(AD38),0,IF(AD38="прев. КВ",2,IF(AD38="сн с этапов",1,IF(AD38="не фин.",4,3))))</f>
        <v>0</v>
      </c>
      <c r="AF38" s="224">
        <f aca="true" t="shared" si="8" ref="AF38:AF70">COUNTIF(N38:Z38,"сн")</f>
        <v>0</v>
      </c>
      <c r="AG38" s="391"/>
      <c r="AH38" s="241">
        <f>IF(ISNA(VLOOKUP(AG38,очки!$A:$D,4,0)),0,VLOOKUP(AG38,очки!$A:$D,4,0))</f>
        <v>0</v>
      </c>
      <c r="AI38" s="243">
        <f aca="true" t="shared" si="9" ref="AI38:AI69">IF(AE38=0,AD38/SMALL($AD$6:$AD$76,1),"")</f>
        <v>1.5868613138686132</v>
      </c>
      <c r="AJ38" s="244"/>
      <c r="AK38" s="228">
        <f>IF(COUNTIF(AE38:AE39,4)&gt;0,"",SUM(AH38:AH39))</f>
        <v>0</v>
      </c>
      <c r="AL38" s="229"/>
      <c r="AM38" s="230"/>
      <c r="AN38" s="7"/>
      <c r="AO38" s="8"/>
    </row>
    <row r="39" spans="1:41" s="6" customFormat="1" ht="25.5">
      <c r="A39" s="231">
        <v>34</v>
      </c>
      <c r="B39" s="232"/>
      <c r="C39" s="233" t="s">
        <v>32</v>
      </c>
      <c r="D39" s="233" t="s">
        <v>30</v>
      </c>
      <c r="E39" s="233" t="s">
        <v>223</v>
      </c>
      <c r="F39" s="233">
        <v>14</v>
      </c>
      <c r="G39" s="233" t="s">
        <v>177</v>
      </c>
      <c r="H39" s="233"/>
      <c r="I39" s="403" t="s">
        <v>120</v>
      </c>
      <c r="J39" s="409" t="s">
        <v>224</v>
      </c>
      <c r="K39" s="415">
        <v>80</v>
      </c>
      <c r="L39" s="234"/>
      <c r="M39" s="235"/>
      <c r="N39" s="236"/>
      <c r="O39" s="237"/>
      <c r="P39" s="236"/>
      <c r="Q39" s="237"/>
      <c r="R39" s="236"/>
      <c r="S39" s="237"/>
      <c r="T39" s="236"/>
      <c r="U39" s="237"/>
      <c r="V39" s="236"/>
      <c r="W39" s="247"/>
      <c r="X39" s="247"/>
      <c r="Y39" s="237"/>
      <c r="Z39" s="236"/>
      <c r="AA39" s="238">
        <v>0.01721064814814815</v>
      </c>
      <c r="AB39" s="239"/>
      <c r="AC39" s="240">
        <f t="shared" si="5"/>
        <v>0.01721064814814815</v>
      </c>
      <c r="AD39" s="223">
        <f t="shared" si="6"/>
        <v>0.01721064814814815</v>
      </c>
      <c r="AE39" s="224">
        <f t="shared" si="7"/>
        <v>0</v>
      </c>
      <c r="AF39" s="224">
        <f t="shared" si="8"/>
        <v>0</v>
      </c>
      <c r="AG39" s="391"/>
      <c r="AH39" s="241">
        <f>IF(ISNA(VLOOKUP(AG39,очки!$A:$D,4,0)),0,VLOOKUP(AG39,очки!$A:$D,4,0))</f>
        <v>0</v>
      </c>
      <c r="AI39" s="243">
        <f t="shared" si="9"/>
        <v>2.1708029197080294</v>
      </c>
      <c r="AJ39" s="244"/>
      <c r="AK39" s="245">
        <f>IF(COUNTIF(AE38:AE39,4)&gt;0,"",SUM(AH38:AH39))</f>
        <v>0</v>
      </c>
      <c r="AL39" s="246"/>
      <c r="AM39" s="230"/>
      <c r="AN39" s="7"/>
      <c r="AO39" s="8"/>
    </row>
    <row r="40" spans="1:41" s="6" customFormat="1" ht="25.5">
      <c r="A40" s="231">
        <v>35</v>
      </c>
      <c r="B40" s="232"/>
      <c r="C40" s="233"/>
      <c r="D40" s="233" t="s">
        <v>16</v>
      </c>
      <c r="E40" s="233" t="s">
        <v>225</v>
      </c>
      <c r="F40" s="233">
        <v>30</v>
      </c>
      <c r="G40" s="233" t="s">
        <v>226</v>
      </c>
      <c r="H40" s="233" t="s">
        <v>227</v>
      </c>
      <c r="I40" s="403" t="s">
        <v>228</v>
      </c>
      <c r="J40" s="409" t="s">
        <v>229</v>
      </c>
      <c r="K40" s="415">
        <v>120</v>
      </c>
      <c r="L40" s="234"/>
      <c r="M40" s="235"/>
      <c r="N40" s="236"/>
      <c r="O40" s="237"/>
      <c r="P40" s="236"/>
      <c r="Q40" s="237"/>
      <c r="R40" s="236"/>
      <c r="S40" s="237"/>
      <c r="T40" s="236"/>
      <c r="U40" s="237"/>
      <c r="V40" s="236"/>
      <c r="W40" s="236"/>
      <c r="X40" s="236"/>
      <c r="Y40" s="237"/>
      <c r="Z40" s="236"/>
      <c r="AA40" s="238">
        <v>0.011620370370370371</v>
      </c>
      <c r="AB40" s="239"/>
      <c r="AC40" s="240">
        <f t="shared" si="5"/>
        <v>0.011620370370370371</v>
      </c>
      <c r="AD40" s="223">
        <f t="shared" si="6"/>
        <v>0.011620370370370371</v>
      </c>
      <c r="AE40" s="224">
        <f t="shared" si="7"/>
        <v>0</v>
      </c>
      <c r="AF40" s="224">
        <f t="shared" si="8"/>
        <v>0</v>
      </c>
      <c r="AG40" s="391"/>
      <c r="AH40" s="241">
        <f>IF(ISNA(VLOOKUP(AG40,очки!$A:$D,4,0)),0,VLOOKUP(AG40,очки!$A:$D,4,0))</f>
        <v>0</v>
      </c>
      <c r="AI40" s="243">
        <f t="shared" si="9"/>
        <v>1.4656934306569345</v>
      </c>
      <c r="AJ40" s="244"/>
      <c r="AK40" s="228">
        <f>IF(COUNTIF(AE40:AE41,4)&gt;0,"",SUM(AH40:AH41))</f>
        <v>0</v>
      </c>
      <c r="AL40" s="229"/>
      <c r="AM40" s="230"/>
      <c r="AN40" s="7"/>
      <c r="AO40" s="8"/>
    </row>
    <row r="41" spans="1:41" s="6" customFormat="1" ht="25.5">
      <c r="A41" s="231">
        <v>36</v>
      </c>
      <c r="B41" s="232" t="s">
        <v>17</v>
      </c>
      <c r="C41" s="233"/>
      <c r="D41" s="233" t="s">
        <v>30</v>
      </c>
      <c r="E41" s="233" t="s">
        <v>230</v>
      </c>
      <c r="F41" s="233">
        <v>30</v>
      </c>
      <c r="G41" s="233" t="s">
        <v>226</v>
      </c>
      <c r="H41" s="233" t="s">
        <v>231</v>
      </c>
      <c r="I41" s="403" t="s">
        <v>228</v>
      </c>
      <c r="J41" s="409" t="s">
        <v>183</v>
      </c>
      <c r="K41" s="415">
        <v>80</v>
      </c>
      <c r="L41" s="234"/>
      <c r="M41" s="235"/>
      <c r="N41" s="236"/>
      <c r="O41" s="237"/>
      <c r="P41" s="236"/>
      <c r="Q41" s="237"/>
      <c r="R41" s="236"/>
      <c r="S41" s="237"/>
      <c r="T41" s="236"/>
      <c r="U41" s="237"/>
      <c r="V41" s="236"/>
      <c r="W41" s="236"/>
      <c r="X41" s="236"/>
      <c r="Y41" s="237"/>
      <c r="Z41" s="236"/>
      <c r="AA41" s="238">
        <v>0.01167824074074074</v>
      </c>
      <c r="AB41" s="239"/>
      <c r="AC41" s="240">
        <f t="shared" si="5"/>
        <v>0.01167824074074074</v>
      </c>
      <c r="AD41" s="223">
        <f t="shared" si="6"/>
        <v>0.01167824074074074</v>
      </c>
      <c r="AE41" s="224">
        <f t="shared" si="7"/>
        <v>0</v>
      </c>
      <c r="AF41" s="224">
        <f t="shared" si="8"/>
        <v>0</v>
      </c>
      <c r="AG41" s="391"/>
      <c r="AH41" s="241">
        <f>IF(ISNA(VLOOKUP(AG41,очки!$A:$D,4,0)),0,VLOOKUP(AG41,очки!$A:$D,4,0))</f>
        <v>0</v>
      </c>
      <c r="AI41" s="243">
        <f t="shared" si="9"/>
        <v>1.472992700729927</v>
      </c>
      <c r="AJ41" s="244"/>
      <c r="AK41" s="245">
        <f>IF(COUNTIF(AE40:AE41,4)&gt;0,"",SUM(AH40:AH41))</f>
        <v>0</v>
      </c>
      <c r="AL41" s="246"/>
      <c r="AM41" s="230"/>
      <c r="AN41" s="7"/>
      <c r="AO41" s="8"/>
    </row>
    <row r="42" spans="1:41" s="6" customFormat="1" ht="30.75" customHeight="1">
      <c r="A42" s="231">
        <v>37</v>
      </c>
      <c r="B42" s="232" t="s">
        <v>17</v>
      </c>
      <c r="C42" s="233"/>
      <c r="D42" s="233" t="s">
        <v>16</v>
      </c>
      <c r="E42" s="233" t="s">
        <v>83</v>
      </c>
      <c r="F42" s="233">
        <v>15</v>
      </c>
      <c r="G42" s="233" t="s">
        <v>178</v>
      </c>
      <c r="H42" s="233" t="s">
        <v>178</v>
      </c>
      <c r="I42" s="403" t="s">
        <v>61</v>
      </c>
      <c r="J42" s="409" t="s">
        <v>179</v>
      </c>
      <c r="K42" s="415">
        <v>40</v>
      </c>
      <c r="L42" s="234"/>
      <c r="M42" s="235"/>
      <c r="N42" s="236"/>
      <c r="O42" s="237"/>
      <c r="P42" s="236"/>
      <c r="Q42" s="237"/>
      <c r="R42" s="236"/>
      <c r="S42" s="237"/>
      <c r="T42" s="236"/>
      <c r="U42" s="237"/>
      <c r="V42" s="236"/>
      <c r="W42" s="236"/>
      <c r="X42" s="236"/>
      <c r="Y42" s="237"/>
      <c r="Z42" s="236"/>
      <c r="AA42" s="248">
        <v>0.015752314814814813</v>
      </c>
      <c r="AB42" s="239"/>
      <c r="AC42" s="240">
        <f t="shared" si="5"/>
        <v>0.015752314814814813</v>
      </c>
      <c r="AD42" s="223">
        <f t="shared" si="6"/>
        <v>0.015752314814814813</v>
      </c>
      <c r="AE42" s="224">
        <f t="shared" si="7"/>
        <v>0</v>
      </c>
      <c r="AF42" s="224">
        <f t="shared" si="8"/>
        <v>0</v>
      </c>
      <c r="AG42" s="391"/>
      <c r="AH42" s="241">
        <f>IF(ISNA(VLOOKUP(AG42,очки!$A:$D,4,0)),0,VLOOKUP(AG42,очки!$A:$D,4,0))</f>
        <v>0</v>
      </c>
      <c r="AI42" s="243">
        <f t="shared" si="9"/>
        <v>1.9868613138686129</v>
      </c>
      <c r="AJ42" s="244"/>
      <c r="AK42" s="228">
        <f>IF(COUNTIF(AE42:AE43,4)&gt;0,"",SUM(AH42:AH43))</f>
        <v>0</v>
      </c>
      <c r="AL42" s="229"/>
      <c r="AM42" s="230"/>
      <c r="AN42" s="7"/>
      <c r="AO42" s="8"/>
    </row>
    <row r="43" spans="1:41" s="6" customFormat="1" ht="29.25" customHeight="1">
      <c r="A43" s="231">
        <v>38</v>
      </c>
      <c r="B43" s="232" t="s">
        <v>17</v>
      </c>
      <c r="C43" s="233"/>
      <c r="D43" s="233" t="s">
        <v>30</v>
      </c>
      <c r="E43" s="294" t="s">
        <v>60</v>
      </c>
      <c r="F43" s="233">
        <v>15</v>
      </c>
      <c r="G43" s="233" t="s">
        <v>178</v>
      </c>
      <c r="H43" s="233" t="s">
        <v>178</v>
      </c>
      <c r="I43" s="403" t="s">
        <v>61</v>
      </c>
      <c r="J43" s="409" t="s">
        <v>84</v>
      </c>
      <c r="K43" s="415">
        <v>120</v>
      </c>
      <c r="L43" s="234"/>
      <c r="M43" s="235"/>
      <c r="N43" s="236"/>
      <c r="O43" s="237"/>
      <c r="P43" s="236"/>
      <c r="Q43" s="237"/>
      <c r="R43" s="236"/>
      <c r="S43" s="237"/>
      <c r="T43" s="236"/>
      <c r="U43" s="237"/>
      <c r="V43" s="236"/>
      <c r="W43" s="236"/>
      <c r="X43" s="236"/>
      <c r="Y43" s="237"/>
      <c r="Z43" s="236"/>
      <c r="AA43" s="238">
        <v>0.01638888888888889</v>
      </c>
      <c r="AB43" s="239"/>
      <c r="AC43" s="240">
        <f t="shared" si="5"/>
        <v>0.01638888888888889</v>
      </c>
      <c r="AD43" s="223">
        <f t="shared" si="6"/>
        <v>0.01638888888888889</v>
      </c>
      <c r="AE43" s="224">
        <f t="shared" si="7"/>
        <v>0</v>
      </c>
      <c r="AF43" s="224">
        <f t="shared" si="8"/>
        <v>0</v>
      </c>
      <c r="AG43" s="391"/>
      <c r="AH43" s="241">
        <f>IF(ISNA(VLOOKUP(AG43,очки!$A:$D,4,0)),0,VLOOKUP(AG43,очки!$A:$D,4,0))</f>
        <v>0</v>
      </c>
      <c r="AI43" s="243">
        <f t="shared" si="9"/>
        <v>2.067153284671533</v>
      </c>
      <c r="AJ43" s="244"/>
      <c r="AK43" s="245">
        <f>IF(COUNTIF(AE42:AE43,4)&gt;0,"",SUM(AH42:AH43))</f>
        <v>0</v>
      </c>
      <c r="AL43" s="246"/>
      <c r="AM43" s="230"/>
      <c r="AN43" s="7"/>
      <c r="AO43" s="8"/>
    </row>
    <row r="44" spans="1:41" s="6" customFormat="1" ht="22.5">
      <c r="A44" s="230">
        <v>39</v>
      </c>
      <c r="B44" s="251" t="s">
        <v>17</v>
      </c>
      <c r="C44" s="252"/>
      <c r="D44" s="253" t="s">
        <v>16</v>
      </c>
      <c r="E44" s="254" t="s">
        <v>180</v>
      </c>
      <c r="F44" s="255">
        <v>16</v>
      </c>
      <c r="G44" s="256" t="s">
        <v>181</v>
      </c>
      <c r="H44" s="257" t="s">
        <v>231</v>
      </c>
      <c r="I44" s="404" t="s">
        <v>63</v>
      </c>
      <c r="J44" s="409" t="s">
        <v>64</v>
      </c>
      <c r="K44" s="415">
        <v>120</v>
      </c>
      <c r="L44" s="234"/>
      <c r="M44" s="235"/>
      <c r="N44" s="236"/>
      <c r="O44" s="237"/>
      <c r="P44" s="236"/>
      <c r="Q44" s="237"/>
      <c r="R44" s="236"/>
      <c r="S44" s="237"/>
      <c r="T44" s="247"/>
      <c r="U44" s="237"/>
      <c r="V44" s="236"/>
      <c r="W44" s="236"/>
      <c r="X44" s="236"/>
      <c r="Y44" s="237"/>
      <c r="Z44" s="236"/>
      <c r="AA44" s="238">
        <v>0.0084375</v>
      </c>
      <c r="AB44" s="239"/>
      <c r="AC44" s="240">
        <f t="shared" si="5"/>
        <v>0.0084375</v>
      </c>
      <c r="AD44" s="223">
        <f t="shared" si="6"/>
        <v>0.0084375</v>
      </c>
      <c r="AE44" s="224">
        <f t="shared" si="7"/>
        <v>0</v>
      </c>
      <c r="AF44" s="224">
        <f t="shared" si="8"/>
        <v>0</v>
      </c>
      <c r="AG44" s="391"/>
      <c r="AH44" s="241">
        <f>IF(ISNA(VLOOKUP(AG44,очки!$A:$D,4,0)),0,VLOOKUP(AG44,очки!$A:$D,4,0))</f>
        <v>0</v>
      </c>
      <c r="AI44" s="243">
        <f t="shared" si="9"/>
        <v>1.0642335766423359</v>
      </c>
      <c r="AJ44" s="244"/>
      <c r="AK44" s="228">
        <f>IF(COUNTIF(AE44:AE45,4)&gt;0,"",SUM(AH44:AH45))</f>
        <v>0</v>
      </c>
      <c r="AL44" s="229"/>
      <c r="AM44" s="230"/>
      <c r="AN44" s="7"/>
      <c r="AO44" s="8"/>
    </row>
    <row r="45" spans="1:41" s="6" customFormat="1" ht="22.5">
      <c r="A45" s="230">
        <v>40</v>
      </c>
      <c r="B45" s="262" t="s">
        <v>17</v>
      </c>
      <c r="C45" s="263" t="s">
        <v>32</v>
      </c>
      <c r="D45" s="264" t="s">
        <v>30</v>
      </c>
      <c r="E45" s="265" t="s">
        <v>184</v>
      </c>
      <c r="F45" s="266">
        <v>16</v>
      </c>
      <c r="G45" s="267" t="s">
        <v>181</v>
      </c>
      <c r="H45" s="268" t="s">
        <v>231</v>
      </c>
      <c r="I45" s="405" t="s">
        <v>63</v>
      </c>
      <c r="J45" s="409" t="s">
        <v>232</v>
      </c>
      <c r="K45" s="415">
        <v>260</v>
      </c>
      <c r="L45" s="234"/>
      <c r="M45" s="235"/>
      <c r="N45" s="236"/>
      <c r="O45" s="237"/>
      <c r="P45" s="236"/>
      <c r="Q45" s="237"/>
      <c r="R45" s="236"/>
      <c r="S45" s="237"/>
      <c r="T45" s="247"/>
      <c r="U45" s="237"/>
      <c r="V45" s="236"/>
      <c r="W45" s="236"/>
      <c r="X45" s="236"/>
      <c r="Y45" s="237"/>
      <c r="Z45" s="247"/>
      <c r="AA45" s="238">
        <v>0.010162037037037037</v>
      </c>
      <c r="AB45" s="239"/>
      <c r="AC45" s="240">
        <f t="shared" si="5"/>
        <v>0.010162037037037037</v>
      </c>
      <c r="AD45" s="223">
        <f t="shared" si="6"/>
        <v>0.010162037037037037</v>
      </c>
      <c r="AE45" s="224">
        <f t="shared" si="7"/>
        <v>0</v>
      </c>
      <c r="AF45" s="224">
        <f t="shared" si="8"/>
        <v>0</v>
      </c>
      <c r="AG45" s="391"/>
      <c r="AH45" s="241">
        <f>IF(ISNA(VLOOKUP(AG45,очки!$A:$D,4,0)),0,VLOOKUP(AG45,очки!$A:$D,4,0))</f>
        <v>0</v>
      </c>
      <c r="AI45" s="243">
        <f t="shared" si="9"/>
        <v>1.2817518248175181</v>
      </c>
      <c r="AJ45" s="244"/>
      <c r="AK45" s="245">
        <f>IF(COUNTIF(AE44:AE45,4)&gt;0,"",SUM(AH44:AH45))</f>
        <v>0</v>
      </c>
      <c r="AL45" s="246"/>
      <c r="AM45" s="230"/>
      <c r="AN45" s="7"/>
      <c r="AO45" s="8"/>
    </row>
    <row r="46" spans="1:41" s="6" customFormat="1" ht="22.5">
      <c r="A46" s="230">
        <v>41</v>
      </c>
      <c r="B46" s="262" t="s">
        <v>17</v>
      </c>
      <c r="C46" s="263"/>
      <c r="D46" s="264" t="s">
        <v>30</v>
      </c>
      <c r="E46" s="265" t="s">
        <v>182</v>
      </c>
      <c r="F46" s="266">
        <v>16</v>
      </c>
      <c r="G46" s="267" t="s">
        <v>181</v>
      </c>
      <c r="H46" s="268" t="s">
        <v>231</v>
      </c>
      <c r="I46" s="405" t="s">
        <v>63</v>
      </c>
      <c r="J46" s="409" t="s">
        <v>233</v>
      </c>
      <c r="K46" s="415">
        <v>120</v>
      </c>
      <c r="L46" s="234"/>
      <c r="M46" s="235"/>
      <c r="N46" s="236"/>
      <c r="O46" s="237"/>
      <c r="P46" s="236"/>
      <c r="Q46" s="237"/>
      <c r="R46" s="236"/>
      <c r="S46" s="237"/>
      <c r="T46" s="236"/>
      <c r="U46" s="237"/>
      <c r="V46" s="236"/>
      <c r="W46" s="236"/>
      <c r="X46" s="236"/>
      <c r="Y46" s="237"/>
      <c r="Z46" s="236"/>
      <c r="AA46" s="238">
        <v>0.007974537037037037</v>
      </c>
      <c r="AB46" s="239"/>
      <c r="AC46" s="240">
        <f t="shared" si="5"/>
        <v>0.007974537037037037</v>
      </c>
      <c r="AD46" s="417">
        <f t="shared" si="6"/>
        <v>0.007974537037037037</v>
      </c>
      <c r="AE46" s="276">
        <f t="shared" si="7"/>
        <v>0</v>
      </c>
      <c r="AF46" s="276">
        <f t="shared" si="8"/>
        <v>0</v>
      </c>
      <c r="AG46" s="391"/>
      <c r="AH46" s="241">
        <f>IF(ISNA(VLOOKUP(AG46,очки!$A:$D,4,0)),0,VLOOKUP(AG46,очки!$A:$D,4,0))</f>
        <v>0</v>
      </c>
      <c r="AI46" s="243">
        <f t="shared" si="9"/>
        <v>1.005839416058394</v>
      </c>
      <c r="AJ46" s="244"/>
      <c r="AK46" s="418">
        <f>IF(COUNTIF(AE46:AE47,4)&gt;0,"",SUM(AH46:AH47))</f>
      </c>
      <c r="AL46" s="419"/>
      <c r="AM46" s="230"/>
      <c r="AN46" s="7"/>
      <c r="AO46" s="8"/>
    </row>
    <row r="47" spans="1:41" s="6" customFormat="1" ht="12.75" hidden="1">
      <c r="A47" s="287">
        <v>42</v>
      </c>
      <c r="B47" s="251"/>
      <c r="C47" s="252"/>
      <c r="D47" s="253"/>
      <c r="E47" s="254"/>
      <c r="F47" s="255"/>
      <c r="G47" s="256"/>
      <c r="H47" s="257"/>
      <c r="I47" s="258"/>
      <c r="J47" s="259"/>
      <c r="K47" s="260"/>
      <c r="L47" s="278"/>
      <c r="M47" s="217"/>
      <c r="N47" s="279"/>
      <c r="O47" s="280"/>
      <c r="P47" s="279"/>
      <c r="Q47" s="280"/>
      <c r="R47" s="279"/>
      <c r="S47" s="280"/>
      <c r="T47" s="279"/>
      <c r="U47" s="280"/>
      <c r="V47" s="279"/>
      <c r="W47" s="279"/>
      <c r="X47" s="279"/>
      <c r="Y47" s="280"/>
      <c r="Z47" s="279"/>
      <c r="AA47" s="281"/>
      <c r="AB47" s="282"/>
      <c r="AC47" s="222">
        <f t="shared" si="5"/>
      </c>
      <c r="AD47" s="223" t="str">
        <f t="shared" si="6"/>
        <v>не фин.</v>
      </c>
      <c r="AE47" s="224">
        <f t="shared" si="7"/>
        <v>4</v>
      </c>
      <c r="AF47" s="224">
        <f t="shared" si="8"/>
        <v>0</v>
      </c>
      <c r="AG47" s="283"/>
      <c r="AH47" s="416">
        <f>IF(ISNA(VLOOKUP(AG47,очки!$A:$D,4,0)),0,VLOOKUP(AG47,очки!$A:$D,4,0))</f>
        <v>0</v>
      </c>
      <c r="AI47" s="285">
        <f t="shared" si="9"/>
      </c>
      <c r="AJ47" s="286"/>
      <c r="AK47" s="245">
        <f>IF(COUNTIF(AE46:AE47,4)&gt;0,"",SUM(AH46:AH47))</f>
      </c>
      <c r="AL47" s="246"/>
      <c r="AM47" s="287"/>
      <c r="AN47" s="7"/>
      <c r="AO47" s="8"/>
    </row>
    <row r="48" spans="1:41" s="6" customFormat="1" ht="12.75" hidden="1">
      <c r="A48" s="230">
        <v>43</v>
      </c>
      <c r="B48" s="262"/>
      <c r="C48" s="263"/>
      <c r="D48" s="264"/>
      <c r="E48" s="265"/>
      <c r="F48" s="266"/>
      <c r="G48" s="267"/>
      <c r="H48" s="268"/>
      <c r="I48" s="269"/>
      <c r="J48" s="270"/>
      <c r="K48" s="271"/>
      <c r="L48" s="261"/>
      <c r="M48" s="235"/>
      <c r="N48" s="236"/>
      <c r="O48" s="237"/>
      <c r="P48" s="236"/>
      <c r="Q48" s="237"/>
      <c r="R48" s="236"/>
      <c r="S48" s="237"/>
      <c r="T48" s="236"/>
      <c r="U48" s="237"/>
      <c r="V48" s="236"/>
      <c r="W48" s="236"/>
      <c r="X48" s="236"/>
      <c r="Y48" s="237"/>
      <c r="Z48" s="236"/>
      <c r="AA48" s="250"/>
      <c r="AB48" s="239"/>
      <c r="AC48" s="240">
        <f t="shared" si="5"/>
      </c>
      <c r="AD48" s="223" t="str">
        <f t="shared" si="6"/>
        <v>не фин.</v>
      </c>
      <c r="AE48" s="224">
        <f t="shared" si="7"/>
        <v>4</v>
      </c>
      <c r="AF48" s="224">
        <f t="shared" si="8"/>
        <v>0</v>
      </c>
      <c r="AG48" s="241"/>
      <c r="AH48" s="242">
        <f>IF(ISNA(VLOOKUP(AG48,очки!$A:$D,4,0)),0,VLOOKUP(AG48,очки!$A:$D,4,0))</f>
        <v>0</v>
      </c>
      <c r="AI48" s="243">
        <f t="shared" si="9"/>
      </c>
      <c r="AJ48" s="244"/>
      <c r="AK48" s="228">
        <f>IF(COUNTIF(AE48:AE49,4)&gt;0,"",SUM(AH48:AH49))</f>
      </c>
      <c r="AL48" s="229"/>
      <c r="AM48" s="230"/>
      <c r="AN48" s="7"/>
      <c r="AO48" s="8"/>
    </row>
    <row r="49" spans="1:41" s="6" customFormat="1" ht="12.75" hidden="1">
      <c r="A49" s="230">
        <v>44</v>
      </c>
      <c r="B49" s="262"/>
      <c r="C49" s="263"/>
      <c r="D49" s="264"/>
      <c r="E49" s="265"/>
      <c r="F49" s="266"/>
      <c r="G49" s="267"/>
      <c r="H49" s="268"/>
      <c r="I49" s="269"/>
      <c r="J49" s="270"/>
      <c r="K49" s="271"/>
      <c r="L49" s="261"/>
      <c r="M49" s="235"/>
      <c r="N49" s="236"/>
      <c r="O49" s="237"/>
      <c r="P49" s="236"/>
      <c r="Q49" s="237"/>
      <c r="R49" s="236"/>
      <c r="S49" s="237"/>
      <c r="T49" s="236"/>
      <c r="U49" s="237"/>
      <c r="V49" s="236"/>
      <c r="W49" s="236"/>
      <c r="X49" s="236"/>
      <c r="Y49" s="237"/>
      <c r="Z49" s="236"/>
      <c r="AA49" s="238"/>
      <c r="AB49" s="239"/>
      <c r="AC49" s="240">
        <f t="shared" si="5"/>
      </c>
      <c r="AD49" s="223" t="str">
        <f t="shared" si="6"/>
        <v>не фин.</v>
      </c>
      <c r="AE49" s="224">
        <f t="shared" si="7"/>
        <v>4</v>
      </c>
      <c r="AF49" s="224">
        <f t="shared" si="8"/>
        <v>0</v>
      </c>
      <c r="AG49" s="241"/>
      <c r="AH49" s="242">
        <f>IF(ISNA(VLOOKUP(AG49,очки!$A:$D,4,0)),0,VLOOKUP(AG49,очки!$A:$D,4,0))</f>
        <v>0</v>
      </c>
      <c r="AI49" s="243">
        <f t="shared" si="9"/>
      </c>
      <c r="AJ49" s="244"/>
      <c r="AK49" s="245">
        <f>IF(COUNTIF(AE48:AE49,4)&gt;0,"",SUM(AH48:AH49))</f>
      </c>
      <c r="AL49" s="246"/>
      <c r="AM49" s="230"/>
      <c r="AN49" s="7"/>
      <c r="AO49" s="8"/>
    </row>
    <row r="50" spans="1:41" s="6" customFormat="1" ht="12.75" hidden="1">
      <c r="A50" s="230">
        <v>45</v>
      </c>
      <c r="B50" s="272"/>
      <c r="C50" s="273"/>
      <c r="D50" s="264"/>
      <c r="E50" s="265"/>
      <c r="F50" s="266"/>
      <c r="G50" s="274"/>
      <c r="H50" s="275"/>
      <c r="I50" s="269"/>
      <c r="J50" s="270"/>
      <c r="K50" s="271"/>
      <c r="L50" s="261"/>
      <c r="M50" s="235"/>
      <c r="N50" s="236"/>
      <c r="O50" s="237"/>
      <c r="P50" s="236"/>
      <c r="Q50" s="237"/>
      <c r="R50" s="236"/>
      <c r="S50" s="237"/>
      <c r="T50" s="236"/>
      <c r="U50" s="237"/>
      <c r="V50" s="236"/>
      <c r="W50" s="236"/>
      <c r="X50" s="236"/>
      <c r="Y50" s="237"/>
      <c r="Z50" s="236"/>
      <c r="AA50" s="238"/>
      <c r="AB50" s="239"/>
      <c r="AC50" s="240">
        <f t="shared" si="5"/>
      </c>
      <c r="AD50" s="223" t="str">
        <f t="shared" si="6"/>
        <v>не фин.</v>
      </c>
      <c r="AE50" s="224">
        <f t="shared" si="7"/>
        <v>4</v>
      </c>
      <c r="AF50" s="224">
        <f t="shared" si="8"/>
        <v>0</v>
      </c>
      <c r="AG50" s="241"/>
      <c r="AH50" s="242">
        <f>IF(ISNA(VLOOKUP(AG50,очки!$A:$D,4,0)),0,VLOOKUP(AG50,очки!$A:$D,4,0))</f>
        <v>0</v>
      </c>
      <c r="AI50" s="243">
        <f t="shared" si="9"/>
      </c>
      <c r="AJ50" s="244"/>
      <c r="AK50" s="228">
        <f>IF(COUNTIF(AE50:AE51,4)&gt;0,"",SUM(AH50:AH51))</f>
      </c>
      <c r="AL50" s="229"/>
      <c r="AM50" s="230"/>
      <c r="AN50" s="7"/>
      <c r="AO50" s="8"/>
    </row>
    <row r="51" spans="1:41" s="6" customFormat="1" ht="12.75" hidden="1">
      <c r="A51" s="230">
        <v>46</v>
      </c>
      <c r="B51" s="262"/>
      <c r="C51" s="263"/>
      <c r="D51" s="264"/>
      <c r="E51" s="265"/>
      <c r="F51" s="266"/>
      <c r="G51" s="267"/>
      <c r="H51" s="268"/>
      <c r="I51" s="269"/>
      <c r="J51" s="270"/>
      <c r="K51" s="271"/>
      <c r="L51" s="261"/>
      <c r="M51" s="235"/>
      <c r="N51" s="236"/>
      <c r="O51" s="237"/>
      <c r="P51" s="236"/>
      <c r="Q51" s="237"/>
      <c r="R51" s="236"/>
      <c r="S51" s="237"/>
      <c r="T51" s="236"/>
      <c r="U51" s="237"/>
      <c r="V51" s="236"/>
      <c r="W51" s="236"/>
      <c r="X51" s="236"/>
      <c r="Y51" s="237"/>
      <c r="Z51" s="236"/>
      <c r="AA51" s="238"/>
      <c r="AB51" s="239"/>
      <c r="AC51" s="240">
        <f t="shared" si="5"/>
      </c>
      <c r="AD51" s="223" t="str">
        <f t="shared" si="6"/>
        <v>не фин.</v>
      </c>
      <c r="AE51" s="224">
        <f t="shared" si="7"/>
        <v>4</v>
      </c>
      <c r="AF51" s="224">
        <f t="shared" si="8"/>
        <v>0</v>
      </c>
      <c r="AG51" s="241"/>
      <c r="AH51" s="242">
        <f>IF(ISNA(VLOOKUP(AG51,очки!$A:$D,4,0)),0,VLOOKUP(AG51,очки!$A:$D,4,0))</f>
        <v>0</v>
      </c>
      <c r="AI51" s="243">
        <f t="shared" si="9"/>
      </c>
      <c r="AJ51" s="244"/>
      <c r="AK51" s="245">
        <f>IF(COUNTIF(AE50:AE51,4)&gt;0,"",SUM(AH50:AH51))</f>
      </c>
      <c r="AL51" s="246"/>
      <c r="AM51" s="230"/>
      <c r="AN51" s="7"/>
      <c r="AO51" s="8"/>
    </row>
    <row r="52" spans="1:41" s="6" customFormat="1" ht="12.75" hidden="1">
      <c r="A52" s="230">
        <v>47</v>
      </c>
      <c r="B52" s="262"/>
      <c r="C52" s="263"/>
      <c r="D52" s="264"/>
      <c r="E52" s="265"/>
      <c r="F52" s="266"/>
      <c r="G52" s="267"/>
      <c r="H52" s="268"/>
      <c r="I52" s="269"/>
      <c r="J52" s="270"/>
      <c r="K52" s="271"/>
      <c r="L52" s="261"/>
      <c r="M52" s="235"/>
      <c r="N52" s="236"/>
      <c r="O52" s="237"/>
      <c r="P52" s="236"/>
      <c r="Q52" s="237"/>
      <c r="R52" s="236"/>
      <c r="S52" s="237"/>
      <c r="T52" s="236"/>
      <c r="U52" s="237"/>
      <c r="V52" s="236"/>
      <c r="W52" s="236"/>
      <c r="X52" s="236"/>
      <c r="Y52" s="237"/>
      <c r="Z52" s="236"/>
      <c r="AA52" s="248"/>
      <c r="AB52" s="239"/>
      <c r="AC52" s="240">
        <f t="shared" si="5"/>
      </c>
      <c r="AD52" s="223" t="str">
        <f t="shared" si="6"/>
        <v>не фин.</v>
      </c>
      <c r="AE52" s="224">
        <f t="shared" si="7"/>
        <v>4</v>
      </c>
      <c r="AF52" s="224">
        <f t="shared" si="8"/>
        <v>0</v>
      </c>
      <c r="AG52" s="241"/>
      <c r="AH52" s="242">
        <f>IF(ISNA(VLOOKUP(AG52,очки!$A:$D,4,0)),0,VLOOKUP(AG52,очки!$A:$D,4,0))</f>
        <v>0</v>
      </c>
      <c r="AI52" s="243">
        <f t="shared" si="9"/>
      </c>
      <c r="AJ52" s="244"/>
      <c r="AK52" s="228">
        <f>IF(COUNTIF(AE52:AE53,4)&gt;0,"",SUM(AH52:AH53))</f>
      </c>
      <c r="AL52" s="229"/>
      <c r="AM52" s="230"/>
      <c r="AN52" s="7"/>
      <c r="AO52" s="8"/>
    </row>
    <row r="53" spans="1:41" s="6" customFormat="1" ht="12.75" hidden="1">
      <c r="A53" s="230">
        <v>48</v>
      </c>
      <c r="B53" s="262"/>
      <c r="C53" s="263"/>
      <c r="D53" s="264"/>
      <c r="E53" s="265"/>
      <c r="F53" s="266"/>
      <c r="G53" s="267"/>
      <c r="H53" s="268"/>
      <c r="I53" s="269"/>
      <c r="J53" s="270"/>
      <c r="K53" s="271"/>
      <c r="L53" s="261"/>
      <c r="M53" s="235"/>
      <c r="N53" s="236"/>
      <c r="O53" s="237"/>
      <c r="P53" s="236"/>
      <c r="Q53" s="237"/>
      <c r="R53" s="236"/>
      <c r="S53" s="237"/>
      <c r="T53" s="236"/>
      <c r="U53" s="237"/>
      <c r="V53" s="236"/>
      <c r="W53" s="236"/>
      <c r="X53" s="236"/>
      <c r="Y53" s="237"/>
      <c r="Z53" s="236"/>
      <c r="AA53" s="238"/>
      <c r="AB53" s="239"/>
      <c r="AC53" s="240">
        <f t="shared" si="5"/>
      </c>
      <c r="AD53" s="223" t="str">
        <f t="shared" si="6"/>
        <v>не фин.</v>
      </c>
      <c r="AE53" s="224">
        <f t="shared" si="7"/>
        <v>4</v>
      </c>
      <c r="AF53" s="224">
        <f t="shared" si="8"/>
        <v>0</v>
      </c>
      <c r="AG53" s="241"/>
      <c r="AH53" s="242">
        <f>IF(ISNA(VLOOKUP(AG53,очки!$A:$D,4,0)),0,VLOOKUP(AG53,очки!$A:$D,4,0))</f>
        <v>0</v>
      </c>
      <c r="AI53" s="243">
        <f t="shared" si="9"/>
      </c>
      <c r="AJ53" s="244"/>
      <c r="AK53" s="245">
        <f>IF(COUNTIF(AE52:AE53,4)&gt;0,"",SUM(AH52:AH53))</f>
      </c>
      <c r="AL53" s="246"/>
      <c r="AM53" s="230"/>
      <c r="AN53" s="7"/>
      <c r="AO53" s="8"/>
    </row>
    <row r="54" spans="1:41" s="6" customFormat="1" ht="12.75" hidden="1">
      <c r="A54" s="230">
        <v>49</v>
      </c>
      <c r="B54" s="262"/>
      <c r="C54" s="263"/>
      <c r="D54" s="264"/>
      <c r="E54" s="265"/>
      <c r="F54" s="266"/>
      <c r="G54" s="267"/>
      <c r="H54" s="268"/>
      <c r="I54" s="269"/>
      <c r="J54" s="270"/>
      <c r="K54" s="271"/>
      <c r="L54" s="261"/>
      <c r="M54" s="235"/>
      <c r="N54" s="236"/>
      <c r="O54" s="237"/>
      <c r="P54" s="236"/>
      <c r="Q54" s="237"/>
      <c r="R54" s="236"/>
      <c r="S54" s="237"/>
      <c r="T54" s="247"/>
      <c r="U54" s="237"/>
      <c r="V54" s="236"/>
      <c r="W54" s="236"/>
      <c r="X54" s="236"/>
      <c r="Y54" s="237"/>
      <c r="Z54" s="247"/>
      <c r="AA54" s="238"/>
      <c r="AB54" s="239"/>
      <c r="AC54" s="240">
        <f t="shared" si="5"/>
      </c>
      <c r="AD54" s="223" t="str">
        <f t="shared" si="6"/>
        <v>не фин.</v>
      </c>
      <c r="AE54" s="224">
        <f t="shared" si="7"/>
        <v>4</v>
      </c>
      <c r="AF54" s="224">
        <f t="shared" si="8"/>
        <v>0</v>
      </c>
      <c r="AG54" s="241"/>
      <c r="AH54" s="242">
        <f>IF(ISNA(VLOOKUP(AG54,очки!$A:$D,4,0)),0,VLOOKUP(AG54,очки!$A:$D,4,0))</f>
        <v>0</v>
      </c>
      <c r="AI54" s="243">
        <f t="shared" si="9"/>
      </c>
      <c r="AJ54" s="244"/>
      <c r="AK54" s="228">
        <f>IF(COUNTIF(AE54:AE55,4)&gt;0,"",SUM(AH54:AH55))</f>
      </c>
      <c r="AL54" s="229"/>
      <c r="AM54" s="230"/>
      <c r="AN54" s="7"/>
      <c r="AO54" s="8"/>
    </row>
    <row r="55" spans="1:41" s="6" customFormat="1" ht="12.75" hidden="1">
      <c r="A55" s="230">
        <v>50</v>
      </c>
      <c r="B55" s="262"/>
      <c r="C55" s="263"/>
      <c r="D55" s="264"/>
      <c r="E55" s="265"/>
      <c r="F55" s="266"/>
      <c r="G55" s="267"/>
      <c r="H55" s="268"/>
      <c r="I55" s="269"/>
      <c r="J55" s="270"/>
      <c r="K55" s="271"/>
      <c r="L55" s="261"/>
      <c r="M55" s="235"/>
      <c r="N55" s="247"/>
      <c r="O55" s="237"/>
      <c r="P55" s="236"/>
      <c r="Q55" s="237"/>
      <c r="R55" s="247"/>
      <c r="S55" s="237"/>
      <c r="T55" s="247"/>
      <c r="U55" s="237"/>
      <c r="V55" s="236"/>
      <c r="W55" s="236"/>
      <c r="X55" s="236"/>
      <c r="Y55" s="237"/>
      <c r="Z55" s="247"/>
      <c r="AA55" s="248"/>
      <c r="AB55" s="239"/>
      <c r="AC55" s="240">
        <f t="shared" si="5"/>
      </c>
      <c r="AD55" s="223" t="str">
        <f t="shared" si="6"/>
        <v>не фин.</v>
      </c>
      <c r="AE55" s="224">
        <f t="shared" si="7"/>
        <v>4</v>
      </c>
      <c r="AF55" s="224">
        <f t="shared" si="8"/>
        <v>0</v>
      </c>
      <c r="AG55" s="241"/>
      <c r="AH55" s="242">
        <f>IF(ISNA(VLOOKUP(AG55,очки!$A:$D,4,0)),0,VLOOKUP(AG55,очки!$A:$D,4,0))</f>
        <v>0</v>
      </c>
      <c r="AI55" s="243">
        <f t="shared" si="9"/>
      </c>
      <c r="AJ55" s="244"/>
      <c r="AK55" s="245">
        <f>IF(COUNTIF(AE54:AE55,4)&gt;0,"",SUM(AH54:AH55))</f>
      </c>
      <c r="AL55" s="246"/>
      <c r="AM55" s="230"/>
      <c r="AN55" s="7"/>
      <c r="AO55" s="8"/>
    </row>
    <row r="56" spans="1:41" s="6" customFormat="1" ht="12.75" hidden="1">
      <c r="A56" s="230">
        <v>51</v>
      </c>
      <c r="B56" s="262"/>
      <c r="C56" s="263"/>
      <c r="D56" s="264"/>
      <c r="E56" s="265"/>
      <c r="F56" s="266"/>
      <c r="G56" s="267"/>
      <c r="H56" s="268"/>
      <c r="I56" s="269"/>
      <c r="J56" s="270"/>
      <c r="K56" s="271"/>
      <c r="L56" s="261"/>
      <c r="M56" s="235"/>
      <c r="N56" s="236"/>
      <c r="O56" s="237"/>
      <c r="P56" s="236"/>
      <c r="Q56" s="237"/>
      <c r="R56" s="236"/>
      <c r="S56" s="237"/>
      <c r="T56" s="236"/>
      <c r="U56" s="237"/>
      <c r="V56" s="236"/>
      <c r="W56" s="236"/>
      <c r="X56" s="236"/>
      <c r="Y56" s="237"/>
      <c r="Z56" s="236"/>
      <c r="AA56" s="238"/>
      <c r="AB56" s="239"/>
      <c r="AC56" s="240">
        <f t="shared" si="5"/>
      </c>
      <c r="AD56" s="223" t="str">
        <f t="shared" si="6"/>
        <v>не фин.</v>
      </c>
      <c r="AE56" s="276">
        <f t="shared" si="7"/>
        <v>4</v>
      </c>
      <c r="AF56" s="276">
        <f t="shared" si="8"/>
        <v>0</v>
      </c>
      <c r="AG56" s="241"/>
      <c r="AH56" s="242">
        <f>IF(ISNA(VLOOKUP(AG56,очки!$A:$D,4,0)),0,VLOOKUP(AG56,очки!$A:$D,4,0))</f>
        <v>0</v>
      </c>
      <c r="AI56" s="243">
        <f t="shared" si="9"/>
      </c>
      <c r="AJ56" s="244"/>
      <c r="AK56" s="228">
        <f>IF(COUNTIF(AE56:AE57,4)&gt;0,"",SUM(AH56:AH57))</f>
      </c>
      <c r="AL56" s="229"/>
      <c r="AM56" s="230"/>
      <c r="AN56" s="7"/>
      <c r="AO56" s="8"/>
    </row>
    <row r="57" spans="1:41" s="6" customFormat="1" ht="12.75" hidden="1">
      <c r="A57" s="230">
        <v>52</v>
      </c>
      <c r="B57" s="262"/>
      <c r="C57" s="263"/>
      <c r="D57" s="264"/>
      <c r="E57" s="265"/>
      <c r="F57" s="266"/>
      <c r="G57" s="277"/>
      <c r="H57" s="268"/>
      <c r="I57" s="269"/>
      <c r="J57" s="270"/>
      <c r="K57" s="271"/>
      <c r="L57" s="261"/>
      <c r="M57" s="235"/>
      <c r="N57" s="236"/>
      <c r="O57" s="237"/>
      <c r="P57" s="236"/>
      <c r="Q57" s="237"/>
      <c r="R57" s="236"/>
      <c r="S57" s="237"/>
      <c r="T57" s="236"/>
      <c r="U57" s="237"/>
      <c r="V57" s="236"/>
      <c r="W57" s="236"/>
      <c r="X57" s="236"/>
      <c r="Y57" s="237"/>
      <c r="Z57" s="236"/>
      <c r="AA57" s="238"/>
      <c r="AB57" s="239"/>
      <c r="AC57" s="240">
        <f t="shared" si="5"/>
      </c>
      <c r="AD57" s="223" t="str">
        <f t="shared" si="6"/>
        <v>не фин.</v>
      </c>
      <c r="AE57" s="276">
        <f t="shared" si="7"/>
        <v>4</v>
      </c>
      <c r="AF57" s="276">
        <f t="shared" si="8"/>
        <v>0</v>
      </c>
      <c r="AG57" s="241"/>
      <c r="AH57" s="242">
        <f>IF(ISNA(VLOOKUP(AG57,очки!$A:$D,4,0)),0,VLOOKUP(AG57,очки!$A:$D,4,0))</f>
        <v>0</v>
      </c>
      <c r="AI57" s="243">
        <f t="shared" si="9"/>
      </c>
      <c r="AJ57" s="244"/>
      <c r="AK57" s="245">
        <f>IF(COUNTIF(AE56:AE57,4)&gt;0,"",SUM(AH56:AH57))</f>
      </c>
      <c r="AL57" s="246"/>
      <c r="AM57" s="230"/>
      <c r="AN57" s="7"/>
      <c r="AO57" s="8"/>
    </row>
    <row r="58" spans="1:39" s="6" customFormat="1" ht="12.75" hidden="1">
      <c r="A58" s="230">
        <v>53</v>
      </c>
      <c r="B58" s="251"/>
      <c r="C58" s="252"/>
      <c r="D58" s="253"/>
      <c r="E58" s="254"/>
      <c r="F58" s="255"/>
      <c r="G58" s="256"/>
      <c r="H58" s="257"/>
      <c r="I58" s="258"/>
      <c r="J58" s="259"/>
      <c r="K58" s="260"/>
      <c r="L58" s="278"/>
      <c r="M58" s="217"/>
      <c r="N58" s="279"/>
      <c r="O58" s="280"/>
      <c r="P58" s="279"/>
      <c r="Q58" s="280"/>
      <c r="R58" s="279"/>
      <c r="S58" s="280"/>
      <c r="T58" s="279"/>
      <c r="U58" s="280"/>
      <c r="V58" s="279"/>
      <c r="W58" s="279"/>
      <c r="X58" s="279"/>
      <c r="Y58" s="280"/>
      <c r="Z58" s="279"/>
      <c r="AA58" s="281"/>
      <c r="AB58" s="282"/>
      <c r="AC58" s="240">
        <f t="shared" si="5"/>
      </c>
      <c r="AD58" s="223" t="str">
        <f t="shared" si="6"/>
        <v>не фин.</v>
      </c>
      <c r="AE58" s="224">
        <f t="shared" si="7"/>
        <v>4</v>
      </c>
      <c r="AF58" s="224">
        <f t="shared" si="8"/>
        <v>0</v>
      </c>
      <c r="AG58" s="283"/>
      <c r="AH58" s="284">
        <f>IF(ISNA(VLOOKUP(AG58,очки!$A:$D,4,0)),0,VLOOKUP(AG58,очки!$A:$D,4,0))</f>
        <v>0</v>
      </c>
      <c r="AI58" s="285">
        <f t="shared" si="9"/>
      </c>
      <c r="AJ58" s="286"/>
      <c r="AK58" s="228">
        <f>IF(COUNTIF(AE58:AE59,4)&gt;0,"",SUM(AH58:AH59))</f>
      </c>
      <c r="AL58" s="229"/>
      <c r="AM58" s="287"/>
    </row>
    <row r="59" spans="1:41" s="6" customFormat="1" ht="12.75" hidden="1">
      <c r="A59" s="230">
        <v>54</v>
      </c>
      <c r="B59" s="262"/>
      <c r="C59" s="263"/>
      <c r="D59" s="264"/>
      <c r="E59" s="265"/>
      <c r="F59" s="266"/>
      <c r="G59" s="267"/>
      <c r="H59" s="268"/>
      <c r="I59" s="269"/>
      <c r="J59" s="270"/>
      <c r="K59" s="271"/>
      <c r="L59" s="261"/>
      <c r="M59" s="235"/>
      <c r="N59" s="236"/>
      <c r="O59" s="237"/>
      <c r="P59" s="236"/>
      <c r="Q59" s="237"/>
      <c r="R59" s="236"/>
      <c r="S59" s="237"/>
      <c r="T59" s="247"/>
      <c r="U59" s="237"/>
      <c r="V59" s="236"/>
      <c r="W59" s="236"/>
      <c r="X59" s="236"/>
      <c r="Y59" s="237"/>
      <c r="Z59" s="247"/>
      <c r="AA59" s="238"/>
      <c r="AB59" s="239"/>
      <c r="AC59" s="240">
        <f t="shared" si="5"/>
      </c>
      <c r="AD59" s="223" t="str">
        <f t="shared" si="6"/>
        <v>не фин.</v>
      </c>
      <c r="AE59" s="224">
        <f t="shared" si="7"/>
        <v>4</v>
      </c>
      <c r="AF59" s="224">
        <f t="shared" si="8"/>
        <v>0</v>
      </c>
      <c r="AG59" s="241"/>
      <c r="AH59" s="242">
        <f>IF(ISNA(VLOOKUP(AG59,очки!$A:$D,4,0)),0,VLOOKUP(AG59,очки!$A:$D,4,0))</f>
        <v>0</v>
      </c>
      <c r="AI59" s="243">
        <f t="shared" si="9"/>
      </c>
      <c r="AJ59" s="244"/>
      <c r="AK59" s="245">
        <f>IF(COUNTIF(AE58:AE59,4)&gt;0,"",SUM(AH58:AH59))</f>
      </c>
      <c r="AL59" s="246"/>
      <c r="AM59" s="230"/>
      <c r="AN59" s="7"/>
      <c r="AO59" s="8"/>
    </row>
    <row r="60" spans="1:41" s="6" customFormat="1" ht="12.75" hidden="1">
      <c r="A60" s="230">
        <v>55</v>
      </c>
      <c r="B60" s="262"/>
      <c r="C60" s="263"/>
      <c r="D60" s="264"/>
      <c r="E60" s="265"/>
      <c r="F60" s="266"/>
      <c r="G60" s="267"/>
      <c r="H60" s="268"/>
      <c r="I60" s="269"/>
      <c r="J60" s="270"/>
      <c r="K60" s="271"/>
      <c r="L60" s="261"/>
      <c r="M60" s="235"/>
      <c r="N60" s="247"/>
      <c r="O60" s="237"/>
      <c r="P60" s="236"/>
      <c r="Q60" s="237"/>
      <c r="R60" s="236"/>
      <c r="S60" s="237"/>
      <c r="T60" s="247"/>
      <c r="U60" s="237"/>
      <c r="V60" s="236"/>
      <c r="W60" s="247"/>
      <c r="X60" s="247"/>
      <c r="Y60" s="237"/>
      <c r="Z60" s="247"/>
      <c r="AA60" s="248"/>
      <c r="AB60" s="239"/>
      <c r="AC60" s="240">
        <f t="shared" si="5"/>
      </c>
      <c r="AD60" s="223" t="str">
        <f t="shared" si="6"/>
        <v>не фин.</v>
      </c>
      <c r="AE60" s="224">
        <f t="shared" si="7"/>
        <v>4</v>
      </c>
      <c r="AF60" s="224">
        <f t="shared" si="8"/>
        <v>0</v>
      </c>
      <c r="AG60" s="241"/>
      <c r="AH60" s="242">
        <f>IF(ISNA(VLOOKUP(AG60,очки!$A:$D,4,0)),0,VLOOKUP(AG60,очки!$A:$D,4,0))</f>
        <v>0</v>
      </c>
      <c r="AI60" s="243">
        <f t="shared" si="9"/>
      </c>
      <c r="AJ60" s="244"/>
      <c r="AK60" s="228">
        <f>IF(COUNTIF(AE60:AE61,4)&gt;0,"",SUM(AH60:AH61))</f>
      </c>
      <c r="AL60" s="229"/>
      <c r="AM60" s="230"/>
      <c r="AN60" s="7"/>
      <c r="AO60" s="8"/>
    </row>
    <row r="61" spans="1:41" s="6" customFormat="1" ht="12.75" hidden="1">
      <c r="A61" s="230">
        <v>56</v>
      </c>
      <c r="B61" s="262"/>
      <c r="C61" s="263"/>
      <c r="D61" s="264"/>
      <c r="E61" s="265"/>
      <c r="F61" s="266"/>
      <c r="G61" s="267"/>
      <c r="H61" s="268"/>
      <c r="I61" s="269"/>
      <c r="J61" s="270"/>
      <c r="K61" s="271"/>
      <c r="L61" s="261"/>
      <c r="M61" s="235"/>
      <c r="N61" s="236"/>
      <c r="O61" s="237"/>
      <c r="P61" s="236"/>
      <c r="Q61" s="237"/>
      <c r="R61" s="236"/>
      <c r="S61" s="237"/>
      <c r="T61" s="236"/>
      <c r="U61" s="237"/>
      <c r="V61" s="236"/>
      <c r="W61" s="236"/>
      <c r="X61" s="236"/>
      <c r="Y61" s="237"/>
      <c r="Z61" s="247"/>
      <c r="AA61" s="238"/>
      <c r="AB61" s="239"/>
      <c r="AC61" s="240">
        <f t="shared" si="5"/>
      </c>
      <c r="AD61" s="223" t="str">
        <f t="shared" si="6"/>
        <v>не фин.</v>
      </c>
      <c r="AE61" s="224">
        <f t="shared" si="7"/>
        <v>4</v>
      </c>
      <c r="AF61" s="224">
        <f t="shared" si="8"/>
        <v>0</v>
      </c>
      <c r="AG61" s="241"/>
      <c r="AH61" s="242">
        <f>IF(ISNA(VLOOKUP(AG61,очки!$A:$D,4,0)),0,VLOOKUP(AG61,очки!$A:$D,4,0))</f>
        <v>0</v>
      </c>
      <c r="AI61" s="243">
        <f t="shared" si="9"/>
      </c>
      <c r="AJ61" s="244"/>
      <c r="AK61" s="245">
        <f>IF(COUNTIF(AE60:AE61,4)&gt;0,"",SUM(AH60:AH61))</f>
      </c>
      <c r="AL61" s="246"/>
      <c r="AM61" s="230"/>
      <c r="AN61" s="7"/>
      <c r="AO61" s="8"/>
    </row>
    <row r="62" spans="1:41" s="6" customFormat="1" ht="12.75" hidden="1">
      <c r="A62" s="230">
        <v>57</v>
      </c>
      <c r="B62" s="262"/>
      <c r="C62" s="263"/>
      <c r="D62" s="264"/>
      <c r="E62" s="265"/>
      <c r="F62" s="266"/>
      <c r="G62" s="267"/>
      <c r="H62" s="268"/>
      <c r="I62" s="269"/>
      <c r="J62" s="270"/>
      <c r="K62" s="271"/>
      <c r="L62" s="261"/>
      <c r="M62" s="235"/>
      <c r="N62" s="236"/>
      <c r="O62" s="237"/>
      <c r="P62" s="236"/>
      <c r="Q62" s="237"/>
      <c r="R62" s="236"/>
      <c r="S62" s="237"/>
      <c r="T62" s="236"/>
      <c r="U62" s="237"/>
      <c r="V62" s="236"/>
      <c r="W62" s="236"/>
      <c r="X62" s="236"/>
      <c r="Y62" s="237"/>
      <c r="Z62" s="236"/>
      <c r="AA62" s="238"/>
      <c r="AB62" s="239"/>
      <c r="AC62" s="240">
        <f t="shared" si="5"/>
      </c>
      <c r="AD62" s="223" t="str">
        <f t="shared" si="6"/>
        <v>не фин.</v>
      </c>
      <c r="AE62" s="224">
        <f t="shared" si="7"/>
        <v>4</v>
      </c>
      <c r="AF62" s="224">
        <f t="shared" si="8"/>
        <v>0</v>
      </c>
      <c r="AG62" s="241"/>
      <c r="AH62" s="242">
        <f>IF(ISNA(VLOOKUP(AG62,очки!$A:$D,4,0)),0,VLOOKUP(AG62,очки!$A:$D,4,0))</f>
        <v>0</v>
      </c>
      <c r="AI62" s="243">
        <f t="shared" si="9"/>
      </c>
      <c r="AJ62" s="244"/>
      <c r="AK62" s="228">
        <f>IF(COUNTIF(AE62:AE63,4)&gt;0,"",SUM(AH62:AH63))</f>
      </c>
      <c r="AL62" s="229"/>
      <c r="AM62" s="230"/>
      <c r="AN62" s="7"/>
      <c r="AO62" s="8"/>
    </row>
    <row r="63" spans="1:41" s="6" customFormat="1" ht="12.75" hidden="1">
      <c r="A63" s="230">
        <v>58</v>
      </c>
      <c r="B63" s="262"/>
      <c r="C63" s="263"/>
      <c r="D63" s="264"/>
      <c r="E63" s="265"/>
      <c r="F63" s="266"/>
      <c r="G63" s="267"/>
      <c r="H63" s="268"/>
      <c r="I63" s="269"/>
      <c r="J63" s="270"/>
      <c r="K63" s="271"/>
      <c r="L63" s="261"/>
      <c r="M63" s="235"/>
      <c r="N63" s="236"/>
      <c r="O63" s="237"/>
      <c r="P63" s="236"/>
      <c r="Q63" s="237"/>
      <c r="R63" s="236"/>
      <c r="S63" s="237"/>
      <c r="T63" s="236"/>
      <c r="U63" s="237"/>
      <c r="V63" s="236"/>
      <c r="W63" s="236"/>
      <c r="X63" s="236"/>
      <c r="Y63" s="237"/>
      <c r="Z63" s="236"/>
      <c r="AA63" s="238"/>
      <c r="AB63" s="239"/>
      <c r="AC63" s="240">
        <f t="shared" si="5"/>
      </c>
      <c r="AD63" s="223" t="str">
        <f t="shared" si="6"/>
        <v>не фин.</v>
      </c>
      <c r="AE63" s="224">
        <f t="shared" si="7"/>
        <v>4</v>
      </c>
      <c r="AF63" s="224">
        <f t="shared" si="8"/>
        <v>0</v>
      </c>
      <c r="AG63" s="241"/>
      <c r="AH63" s="242">
        <f>IF(ISNA(VLOOKUP(AG63,очки!$A:$D,4,0)),0,VLOOKUP(AG63,очки!$A:$D,4,0))</f>
        <v>0</v>
      </c>
      <c r="AI63" s="243">
        <f t="shared" si="9"/>
      </c>
      <c r="AJ63" s="244"/>
      <c r="AK63" s="245">
        <f>IF(COUNTIF(AE62:AE63,4)&gt;0,"",SUM(AH62:AH63))</f>
      </c>
      <c r="AL63" s="246"/>
      <c r="AM63" s="230"/>
      <c r="AN63" s="7"/>
      <c r="AO63" s="8"/>
    </row>
    <row r="64" spans="1:41" s="6" customFormat="1" ht="12.75" hidden="1">
      <c r="A64" s="230">
        <v>59</v>
      </c>
      <c r="B64" s="272"/>
      <c r="C64" s="273"/>
      <c r="D64" s="264"/>
      <c r="E64" s="265"/>
      <c r="F64" s="266"/>
      <c r="G64" s="274"/>
      <c r="H64" s="275"/>
      <c r="I64" s="269"/>
      <c r="J64" s="270"/>
      <c r="K64" s="271"/>
      <c r="L64" s="261"/>
      <c r="M64" s="235"/>
      <c r="N64" s="236"/>
      <c r="O64" s="237"/>
      <c r="P64" s="236"/>
      <c r="Q64" s="237"/>
      <c r="R64" s="236"/>
      <c r="S64" s="237"/>
      <c r="T64" s="247"/>
      <c r="U64" s="237"/>
      <c r="V64" s="236"/>
      <c r="W64" s="236"/>
      <c r="X64" s="236"/>
      <c r="Y64" s="237"/>
      <c r="Z64" s="236"/>
      <c r="AA64" s="238"/>
      <c r="AB64" s="239"/>
      <c r="AC64" s="240">
        <f t="shared" si="5"/>
      </c>
      <c r="AD64" s="223" t="str">
        <f t="shared" si="6"/>
        <v>не фин.</v>
      </c>
      <c r="AE64" s="224">
        <f t="shared" si="7"/>
        <v>4</v>
      </c>
      <c r="AF64" s="224">
        <f t="shared" si="8"/>
        <v>0</v>
      </c>
      <c r="AG64" s="241"/>
      <c r="AH64" s="242">
        <f>IF(ISNA(VLOOKUP(AG64,очки!$A:$D,4,0)),0,VLOOKUP(AG64,очки!$A:$D,4,0))</f>
        <v>0</v>
      </c>
      <c r="AI64" s="243">
        <f t="shared" si="9"/>
      </c>
      <c r="AJ64" s="244"/>
      <c r="AK64" s="228">
        <f>IF(COUNTIF(AE64:AE65,4)&gt;0,"",SUM(AH64:AH65))</f>
      </c>
      <c r="AL64" s="229"/>
      <c r="AM64" s="230"/>
      <c r="AN64" s="7"/>
      <c r="AO64" s="8"/>
    </row>
    <row r="65" spans="1:41" s="6" customFormat="1" ht="12.75" hidden="1">
      <c r="A65" s="230">
        <v>60</v>
      </c>
      <c r="B65" s="262"/>
      <c r="C65" s="263"/>
      <c r="D65" s="264"/>
      <c r="E65" s="265"/>
      <c r="F65" s="266"/>
      <c r="G65" s="267"/>
      <c r="H65" s="268"/>
      <c r="I65" s="269"/>
      <c r="J65" s="270"/>
      <c r="K65" s="271"/>
      <c r="L65" s="261"/>
      <c r="M65" s="235"/>
      <c r="N65" s="236"/>
      <c r="O65" s="237"/>
      <c r="P65" s="236"/>
      <c r="Q65" s="237"/>
      <c r="R65" s="236"/>
      <c r="S65" s="237"/>
      <c r="T65" s="247"/>
      <c r="U65" s="237"/>
      <c r="V65" s="236"/>
      <c r="W65" s="236"/>
      <c r="X65" s="236"/>
      <c r="Y65" s="237"/>
      <c r="Z65" s="247"/>
      <c r="AA65" s="238"/>
      <c r="AB65" s="239"/>
      <c r="AC65" s="240">
        <f t="shared" si="5"/>
      </c>
      <c r="AD65" s="223" t="str">
        <f t="shared" si="6"/>
        <v>не фин.</v>
      </c>
      <c r="AE65" s="224">
        <f t="shared" si="7"/>
        <v>4</v>
      </c>
      <c r="AF65" s="224">
        <f t="shared" si="8"/>
        <v>0</v>
      </c>
      <c r="AG65" s="241"/>
      <c r="AH65" s="242">
        <f>IF(ISNA(VLOOKUP(AG65,очки!$A:$D,4,0)),0,VLOOKUP(AG65,очки!$A:$D,4,0))</f>
        <v>0</v>
      </c>
      <c r="AI65" s="243">
        <f t="shared" si="9"/>
      </c>
      <c r="AJ65" s="244"/>
      <c r="AK65" s="245">
        <f>IF(COUNTIF(AE64:AE65,4)&gt;0,"",SUM(AH64:AH65))</f>
      </c>
      <c r="AL65" s="246"/>
      <c r="AM65" s="230"/>
      <c r="AN65" s="7"/>
      <c r="AO65" s="8"/>
    </row>
    <row r="66" spans="1:41" s="6" customFormat="1" ht="12.75" hidden="1">
      <c r="A66" s="230">
        <v>61</v>
      </c>
      <c r="B66" s="262"/>
      <c r="C66" s="263"/>
      <c r="D66" s="264"/>
      <c r="E66" s="265"/>
      <c r="F66" s="266"/>
      <c r="G66" s="267"/>
      <c r="H66" s="268"/>
      <c r="I66" s="269"/>
      <c r="J66" s="270"/>
      <c r="K66" s="271"/>
      <c r="L66" s="261"/>
      <c r="M66" s="235"/>
      <c r="N66" s="236"/>
      <c r="O66" s="237"/>
      <c r="P66" s="236"/>
      <c r="Q66" s="237"/>
      <c r="R66" s="236"/>
      <c r="S66" s="237"/>
      <c r="T66" s="236"/>
      <c r="U66" s="237"/>
      <c r="V66" s="236"/>
      <c r="W66" s="236"/>
      <c r="X66" s="236"/>
      <c r="Y66" s="237"/>
      <c r="Z66" s="236"/>
      <c r="AA66" s="238"/>
      <c r="AB66" s="239"/>
      <c r="AC66" s="240">
        <f t="shared" si="5"/>
      </c>
      <c r="AD66" s="223" t="str">
        <f t="shared" si="6"/>
        <v>не фин.</v>
      </c>
      <c r="AE66" s="224">
        <f t="shared" si="7"/>
        <v>4</v>
      </c>
      <c r="AF66" s="224">
        <f t="shared" si="8"/>
        <v>0</v>
      </c>
      <c r="AG66" s="241"/>
      <c r="AH66" s="242">
        <f>IF(ISNA(VLOOKUP(AG66,очки!$A:$D,4,0)),0,VLOOKUP(AG66,очки!$A:$D,4,0))</f>
        <v>0</v>
      </c>
      <c r="AI66" s="243">
        <f t="shared" si="9"/>
      </c>
      <c r="AJ66" s="244"/>
      <c r="AK66" s="228">
        <f>IF(COUNTIF(AE66:AE67,4)&gt;0,"",SUM(AH66:AH67))</f>
      </c>
      <c r="AL66" s="229"/>
      <c r="AM66" s="230"/>
      <c r="AN66" s="7"/>
      <c r="AO66" s="8"/>
    </row>
    <row r="67" spans="1:41" s="6" customFormat="1" ht="12.75" hidden="1">
      <c r="A67" s="230">
        <v>62</v>
      </c>
      <c r="B67" s="262"/>
      <c r="C67" s="263"/>
      <c r="D67" s="264"/>
      <c r="E67" s="265"/>
      <c r="F67" s="266"/>
      <c r="G67" s="267"/>
      <c r="H67" s="268"/>
      <c r="I67" s="269"/>
      <c r="J67" s="288"/>
      <c r="K67" s="271"/>
      <c r="L67" s="261"/>
      <c r="M67" s="235"/>
      <c r="N67" s="236"/>
      <c r="O67" s="237"/>
      <c r="P67" s="236"/>
      <c r="Q67" s="237"/>
      <c r="R67" s="236"/>
      <c r="S67" s="237"/>
      <c r="T67" s="236"/>
      <c r="U67" s="237"/>
      <c r="V67" s="236"/>
      <c r="W67" s="236"/>
      <c r="X67" s="236"/>
      <c r="Y67" s="237"/>
      <c r="Z67" s="236"/>
      <c r="AA67" s="238"/>
      <c r="AB67" s="239"/>
      <c r="AC67" s="240">
        <f t="shared" si="5"/>
      </c>
      <c r="AD67" s="223" t="str">
        <f t="shared" si="6"/>
        <v>не фин.</v>
      </c>
      <c r="AE67" s="224">
        <f t="shared" si="7"/>
        <v>4</v>
      </c>
      <c r="AF67" s="224">
        <f t="shared" si="8"/>
        <v>0</v>
      </c>
      <c r="AG67" s="241"/>
      <c r="AH67" s="242">
        <f>IF(ISNA(VLOOKUP(AG67,очки!$A:$D,4,0)),0,VLOOKUP(AG67,очки!$A:$D,4,0))</f>
        <v>0</v>
      </c>
      <c r="AI67" s="243">
        <f t="shared" si="9"/>
      </c>
      <c r="AJ67" s="244"/>
      <c r="AK67" s="245">
        <f>IF(COUNTIF(AE66:AE67,4)&gt;0,"",SUM(AH66:AH67))</f>
      </c>
      <c r="AL67" s="246"/>
      <c r="AM67" s="230"/>
      <c r="AN67" s="7"/>
      <c r="AO67" s="8"/>
    </row>
    <row r="68" spans="1:41" s="6" customFormat="1" ht="12.75" hidden="1">
      <c r="A68" s="230">
        <v>63</v>
      </c>
      <c r="B68" s="262"/>
      <c r="C68" s="263"/>
      <c r="D68" s="264"/>
      <c r="E68" s="265"/>
      <c r="F68" s="266"/>
      <c r="G68" s="267"/>
      <c r="H68" s="268"/>
      <c r="I68" s="269"/>
      <c r="J68" s="270"/>
      <c r="K68" s="271"/>
      <c r="L68" s="261"/>
      <c r="M68" s="235"/>
      <c r="N68" s="236"/>
      <c r="O68" s="237"/>
      <c r="P68" s="236"/>
      <c r="Q68" s="237"/>
      <c r="R68" s="236"/>
      <c r="S68" s="237"/>
      <c r="T68" s="236"/>
      <c r="U68" s="237"/>
      <c r="V68" s="236"/>
      <c r="W68" s="236"/>
      <c r="X68" s="236"/>
      <c r="Y68" s="237"/>
      <c r="Z68" s="247"/>
      <c r="AA68" s="238"/>
      <c r="AB68" s="239"/>
      <c r="AC68" s="240">
        <f t="shared" si="5"/>
      </c>
      <c r="AD68" s="223" t="str">
        <f t="shared" si="6"/>
        <v>не фин.</v>
      </c>
      <c r="AE68" s="224">
        <f t="shared" si="7"/>
        <v>4</v>
      </c>
      <c r="AF68" s="224">
        <f t="shared" si="8"/>
        <v>0</v>
      </c>
      <c r="AG68" s="241"/>
      <c r="AH68" s="242">
        <f>IF(ISNA(VLOOKUP(AG68,очки!$A:$D,4,0)),0,VLOOKUP(AG68,очки!$A:$D,4,0))</f>
        <v>0</v>
      </c>
      <c r="AI68" s="243">
        <f t="shared" si="9"/>
      </c>
      <c r="AJ68" s="244"/>
      <c r="AK68" s="228">
        <f>IF(COUNTIF(AE68:AE69,4)&gt;0,"",SUM(AH68:AH69))</f>
      </c>
      <c r="AL68" s="229"/>
      <c r="AM68" s="230"/>
      <c r="AN68" s="7"/>
      <c r="AO68" s="8"/>
    </row>
    <row r="69" spans="1:41" s="6" customFormat="1" ht="12.75" hidden="1">
      <c r="A69" s="230">
        <v>64</v>
      </c>
      <c r="B69" s="262"/>
      <c r="C69" s="263"/>
      <c r="D69" s="264"/>
      <c r="E69" s="265"/>
      <c r="F69" s="266"/>
      <c r="G69" s="267"/>
      <c r="H69" s="268"/>
      <c r="I69" s="269"/>
      <c r="J69" s="270"/>
      <c r="K69" s="271"/>
      <c r="L69" s="261"/>
      <c r="M69" s="235"/>
      <c r="N69" s="236"/>
      <c r="O69" s="237"/>
      <c r="P69" s="236"/>
      <c r="Q69" s="237"/>
      <c r="R69" s="236"/>
      <c r="S69" s="237"/>
      <c r="T69" s="236"/>
      <c r="U69" s="237"/>
      <c r="V69" s="236"/>
      <c r="W69" s="236"/>
      <c r="X69" s="236"/>
      <c r="Y69" s="237"/>
      <c r="Z69" s="236"/>
      <c r="AA69" s="238"/>
      <c r="AB69" s="239"/>
      <c r="AC69" s="240">
        <f t="shared" si="5"/>
      </c>
      <c r="AD69" s="223" t="str">
        <f t="shared" si="6"/>
        <v>не фин.</v>
      </c>
      <c r="AE69" s="224">
        <f t="shared" si="7"/>
        <v>4</v>
      </c>
      <c r="AF69" s="224">
        <f t="shared" si="8"/>
        <v>0</v>
      </c>
      <c r="AG69" s="241"/>
      <c r="AH69" s="242">
        <f>IF(ISNA(VLOOKUP(AG69,очки!$A:$D,4,0)),0,VLOOKUP(AG69,очки!$A:$D,4,0))</f>
        <v>0</v>
      </c>
      <c r="AI69" s="243">
        <f t="shared" si="9"/>
      </c>
      <c r="AJ69" s="244"/>
      <c r="AK69" s="245">
        <f>IF(COUNTIF(AE68:AE69,4)&gt;0,"",SUM(AH68:AH69))</f>
      </c>
      <c r="AL69" s="246"/>
      <c r="AM69" s="230"/>
      <c r="AN69" s="7"/>
      <c r="AO69" s="8"/>
    </row>
    <row r="70" spans="1:41" s="6" customFormat="1" ht="12.75" hidden="1">
      <c r="A70" s="230">
        <v>65</v>
      </c>
      <c r="B70" s="262"/>
      <c r="C70" s="263"/>
      <c r="D70" s="264"/>
      <c r="E70" s="265"/>
      <c r="F70" s="266"/>
      <c r="G70" s="267"/>
      <c r="H70" s="268"/>
      <c r="I70" s="269"/>
      <c r="J70" s="270"/>
      <c r="K70" s="271"/>
      <c r="L70" s="261"/>
      <c r="M70" s="235"/>
      <c r="N70" s="247"/>
      <c r="O70" s="237"/>
      <c r="P70" s="236"/>
      <c r="Q70" s="237"/>
      <c r="R70" s="236"/>
      <c r="S70" s="237"/>
      <c r="T70" s="247"/>
      <c r="U70" s="237"/>
      <c r="V70" s="236"/>
      <c r="W70" s="236"/>
      <c r="X70" s="236"/>
      <c r="Y70" s="237"/>
      <c r="Z70" s="247"/>
      <c r="AA70" s="238"/>
      <c r="AB70" s="239"/>
      <c r="AC70" s="240">
        <f aca="true" t="shared" si="10" ref="AC70:AC76">IF(AA70&lt;&gt;"",AA70-L70+AB70,"")</f>
      </c>
      <c r="AD70" s="223" t="str">
        <f aca="true" t="shared" si="11" ref="AD70:AD76">IF(AC70&lt;&gt;"",IF(AC70="сход","сход",IF(AC70="сн с дист","сн с дист",IF(OR(AND(D70="см",AC70&gt;=$AO$5),AND(D70="м",AC70&gt;=$AP$5)),"прев. КВ",IF(AF70&gt;0,"сн с этапов",AC70)))),"не фин.")</f>
        <v>не фин.</v>
      </c>
      <c r="AE70" s="224">
        <f aca="true" t="shared" si="12" ref="AE70:AE76">IF(ISNUMBER(AD70),0,IF(AD70="прев. КВ",2,IF(AD70="сн с этапов",1,IF(AD70="не фин.",4,3))))</f>
        <v>4</v>
      </c>
      <c r="AF70" s="224">
        <f t="shared" si="8"/>
        <v>0</v>
      </c>
      <c r="AG70" s="241"/>
      <c r="AH70" s="242">
        <f>IF(ISNA(VLOOKUP(AG70,очки!$A:$D,4,0)),0,VLOOKUP(AG70,очки!$A:$D,4,0))</f>
        <v>0</v>
      </c>
      <c r="AI70" s="243">
        <f aca="true" t="shared" si="13" ref="AI70:AI76">IF(AE70=0,AD70/SMALL($AD$6:$AD$76,1),"")</f>
      </c>
      <c r="AJ70" s="244"/>
      <c r="AK70" s="228">
        <f>IF(COUNTIF(AE70:AE71,4)&gt;0,"",SUM(AH70:AH71))</f>
      </c>
      <c r="AL70" s="229"/>
      <c r="AM70" s="230"/>
      <c r="AN70" s="7"/>
      <c r="AO70" s="8"/>
    </row>
    <row r="71" spans="1:41" s="6" customFormat="1" ht="12.75" hidden="1">
      <c r="A71" s="230">
        <v>66</v>
      </c>
      <c r="B71" s="262"/>
      <c r="C71" s="263"/>
      <c r="D71" s="264"/>
      <c r="E71" s="265"/>
      <c r="F71" s="266"/>
      <c r="G71" s="267"/>
      <c r="H71" s="268"/>
      <c r="I71" s="269"/>
      <c r="J71" s="270"/>
      <c r="K71" s="271"/>
      <c r="L71" s="261"/>
      <c r="M71" s="235"/>
      <c r="N71" s="236"/>
      <c r="O71" s="237"/>
      <c r="P71" s="236"/>
      <c r="Q71" s="237"/>
      <c r="R71" s="236"/>
      <c r="S71" s="237"/>
      <c r="T71" s="236"/>
      <c r="U71" s="237"/>
      <c r="V71" s="236"/>
      <c r="W71" s="236"/>
      <c r="X71" s="236"/>
      <c r="Y71" s="237"/>
      <c r="Z71" s="236"/>
      <c r="AA71" s="238"/>
      <c r="AB71" s="239"/>
      <c r="AC71" s="240">
        <f t="shared" si="10"/>
      </c>
      <c r="AD71" s="223" t="str">
        <f t="shared" si="11"/>
        <v>не фин.</v>
      </c>
      <c r="AE71" s="224">
        <f t="shared" si="12"/>
        <v>4</v>
      </c>
      <c r="AF71" s="224">
        <f aca="true" t="shared" si="14" ref="AF71:AF76">COUNTIF(N71:Z71,"сн")</f>
        <v>0</v>
      </c>
      <c r="AG71" s="241"/>
      <c r="AH71" s="242">
        <f>IF(ISNA(VLOOKUP(AG71,очки!$A:$D,4,0)),0,VLOOKUP(AG71,очки!$A:$D,4,0))</f>
        <v>0</v>
      </c>
      <c r="AI71" s="243">
        <f t="shared" si="13"/>
      </c>
      <c r="AJ71" s="244"/>
      <c r="AK71" s="245">
        <f>IF(COUNTIF(AE70:AE71,4)&gt;0,"",SUM(AH70:AH71))</f>
      </c>
      <c r="AL71" s="246"/>
      <c r="AM71" s="230"/>
      <c r="AN71" s="7"/>
      <c r="AO71" s="8"/>
    </row>
    <row r="72" spans="1:41" s="6" customFormat="1" ht="12.75" hidden="1">
      <c r="A72" s="230">
        <v>67</v>
      </c>
      <c r="B72" s="262"/>
      <c r="C72" s="263"/>
      <c r="D72" s="264"/>
      <c r="E72" s="265"/>
      <c r="F72" s="266"/>
      <c r="G72" s="267"/>
      <c r="H72" s="268"/>
      <c r="I72" s="269"/>
      <c r="J72" s="270"/>
      <c r="K72" s="271"/>
      <c r="L72" s="261"/>
      <c r="M72" s="235"/>
      <c r="N72" s="236"/>
      <c r="O72" s="237"/>
      <c r="P72" s="236"/>
      <c r="Q72" s="237"/>
      <c r="R72" s="236"/>
      <c r="S72" s="237"/>
      <c r="T72" s="247"/>
      <c r="U72" s="237"/>
      <c r="V72" s="236"/>
      <c r="W72" s="236"/>
      <c r="X72" s="236"/>
      <c r="Y72" s="237"/>
      <c r="Z72" s="236"/>
      <c r="AA72" s="238"/>
      <c r="AB72" s="239"/>
      <c r="AC72" s="240">
        <f t="shared" si="10"/>
      </c>
      <c r="AD72" s="223" t="str">
        <f t="shared" si="11"/>
        <v>не фин.</v>
      </c>
      <c r="AE72" s="224">
        <f t="shared" si="12"/>
        <v>4</v>
      </c>
      <c r="AF72" s="224">
        <f t="shared" si="14"/>
        <v>0</v>
      </c>
      <c r="AG72" s="241"/>
      <c r="AH72" s="242">
        <f>IF(ISNA(VLOOKUP(AG72,очки!$A:$D,4,0)),0,VLOOKUP(AG72,очки!$A:$D,4,0))</f>
        <v>0</v>
      </c>
      <c r="AI72" s="243">
        <f t="shared" si="13"/>
      </c>
      <c r="AJ72" s="244"/>
      <c r="AK72" s="228">
        <f>IF(COUNTIF(AE72:AE73,4)&gt;0,"",SUM(AH72:AH73))</f>
      </c>
      <c r="AL72" s="229"/>
      <c r="AM72" s="230"/>
      <c r="AN72" s="7"/>
      <c r="AO72" s="8"/>
    </row>
    <row r="73" spans="1:41" s="6" customFormat="1" ht="12.75" hidden="1">
      <c r="A73" s="230">
        <v>68</v>
      </c>
      <c r="B73" s="262"/>
      <c r="C73" s="263"/>
      <c r="D73" s="264"/>
      <c r="E73" s="265"/>
      <c r="F73" s="266"/>
      <c r="G73" s="267"/>
      <c r="H73" s="268"/>
      <c r="I73" s="269"/>
      <c r="J73" s="270"/>
      <c r="K73" s="271"/>
      <c r="L73" s="261"/>
      <c r="M73" s="235"/>
      <c r="N73" s="236"/>
      <c r="O73" s="237"/>
      <c r="P73" s="236"/>
      <c r="Q73" s="237"/>
      <c r="R73" s="236"/>
      <c r="S73" s="237"/>
      <c r="T73" s="236"/>
      <c r="U73" s="237"/>
      <c r="V73" s="236"/>
      <c r="W73" s="236"/>
      <c r="X73" s="236"/>
      <c r="Y73" s="237"/>
      <c r="Z73" s="236"/>
      <c r="AA73" s="238"/>
      <c r="AB73" s="239"/>
      <c r="AC73" s="240">
        <f t="shared" si="10"/>
      </c>
      <c r="AD73" s="223" t="str">
        <f t="shared" si="11"/>
        <v>не фин.</v>
      </c>
      <c r="AE73" s="224">
        <f t="shared" si="12"/>
        <v>4</v>
      </c>
      <c r="AF73" s="224">
        <f t="shared" si="14"/>
        <v>0</v>
      </c>
      <c r="AG73" s="241"/>
      <c r="AH73" s="242">
        <f>IF(ISNA(VLOOKUP(AG73,очки!$A:$D,4,0)),0,VLOOKUP(AG73,очки!$A:$D,4,0))</f>
        <v>0</v>
      </c>
      <c r="AI73" s="243">
        <f t="shared" si="13"/>
      </c>
      <c r="AJ73" s="244"/>
      <c r="AK73" s="245">
        <f>IF(COUNTIF(AE72:AE73,4)&gt;0,"",SUM(AH72:AH73))</f>
      </c>
      <c r="AL73" s="246"/>
      <c r="AM73" s="230"/>
      <c r="AN73" s="7"/>
      <c r="AO73" s="8"/>
    </row>
    <row r="74" spans="1:41" s="6" customFormat="1" ht="12.75" hidden="1">
      <c r="A74" s="230">
        <v>69</v>
      </c>
      <c r="B74" s="272"/>
      <c r="C74" s="273"/>
      <c r="D74" s="264"/>
      <c r="E74" s="265"/>
      <c r="F74" s="266"/>
      <c r="G74" s="274"/>
      <c r="H74" s="275"/>
      <c r="I74" s="269"/>
      <c r="J74" s="270"/>
      <c r="K74" s="271"/>
      <c r="L74" s="261"/>
      <c r="M74" s="235"/>
      <c r="N74" s="236"/>
      <c r="O74" s="237"/>
      <c r="P74" s="236"/>
      <c r="Q74" s="237"/>
      <c r="R74" s="236"/>
      <c r="S74" s="237"/>
      <c r="T74" s="236"/>
      <c r="U74" s="237"/>
      <c r="V74" s="236"/>
      <c r="W74" s="236"/>
      <c r="X74" s="236"/>
      <c r="Y74" s="237"/>
      <c r="Z74" s="236"/>
      <c r="AA74" s="238"/>
      <c r="AB74" s="239"/>
      <c r="AC74" s="240">
        <f t="shared" si="10"/>
      </c>
      <c r="AD74" s="223" t="str">
        <f t="shared" si="11"/>
        <v>не фин.</v>
      </c>
      <c r="AE74" s="224">
        <f t="shared" si="12"/>
        <v>4</v>
      </c>
      <c r="AF74" s="224">
        <f t="shared" si="14"/>
        <v>0</v>
      </c>
      <c r="AG74" s="241"/>
      <c r="AH74" s="242">
        <f>IF(ISNA(VLOOKUP(AG74,очки!$A:$D,4,0)),0,VLOOKUP(AG74,очки!$A:$D,4,0))</f>
        <v>0</v>
      </c>
      <c r="AI74" s="243">
        <f t="shared" si="13"/>
      </c>
      <c r="AJ74" s="244"/>
      <c r="AK74" s="228">
        <f>IF(COUNTIF(AE74:AE75,4)&gt;0,"",SUM(AH74:AH75))</f>
      </c>
      <c r="AL74" s="229"/>
      <c r="AM74" s="230"/>
      <c r="AN74" s="7"/>
      <c r="AO74" s="8"/>
    </row>
    <row r="75" spans="1:41" s="6" customFormat="1" ht="12.75" hidden="1">
      <c r="A75" s="230">
        <v>70</v>
      </c>
      <c r="B75" s="262"/>
      <c r="C75" s="263"/>
      <c r="D75" s="264"/>
      <c r="E75" s="265"/>
      <c r="F75" s="266"/>
      <c r="G75" s="267"/>
      <c r="H75" s="268"/>
      <c r="I75" s="269"/>
      <c r="J75" s="270"/>
      <c r="K75" s="271"/>
      <c r="L75" s="261"/>
      <c r="M75" s="235"/>
      <c r="N75" s="236"/>
      <c r="O75" s="237"/>
      <c r="P75" s="236"/>
      <c r="Q75" s="237"/>
      <c r="R75" s="236"/>
      <c r="S75" s="237"/>
      <c r="T75" s="236"/>
      <c r="U75" s="237"/>
      <c r="V75" s="236"/>
      <c r="W75" s="236"/>
      <c r="X75" s="236"/>
      <c r="Y75" s="237"/>
      <c r="Z75" s="236"/>
      <c r="AA75" s="238"/>
      <c r="AB75" s="239"/>
      <c r="AC75" s="240">
        <f t="shared" si="10"/>
      </c>
      <c r="AD75" s="223" t="str">
        <f t="shared" si="11"/>
        <v>не фин.</v>
      </c>
      <c r="AE75" s="224">
        <f t="shared" si="12"/>
        <v>4</v>
      </c>
      <c r="AF75" s="224">
        <f t="shared" si="14"/>
        <v>0</v>
      </c>
      <c r="AG75" s="241"/>
      <c r="AH75" s="242">
        <f>IF(ISNA(VLOOKUP(AG75,очки!$A:$D,4,0)),0,VLOOKUP(AG75,очки!$A:$D,4,0))</f>
        <v>0</v>
      </c>
      <c r="AI75" s="243">
        <f t="shared" si="13"/>
      </c>
      <c r="AJ75" s="244"/>
      <c r="AK75" s="245">
        <f>IF(COUNTIF(AE74:AE75,4)&gt;0,"",SUM(AH74:AH75))</f>
      </c>
      <c r="AL75" s="246"/>
      <c r="AM75" s="230"/>
      <c r="AN75" s="7"/>
      <c r="AO75" s="8"/>
    </row>
    <row r="76" spans="1:41" s="6" customFormat="1" ht="12.75" hidden="1">
      <c r="A76" s="230">
        <v>71</v>
      </c>
      <c r="B76" s="262"/>
      <c r="C76" s="263"/>
      <c r="D76" s="264"/>
      <c r="E76" s="265"/>
      <c r="F76" s="266"/>
      <c r="G76" s="267"/>
      <c r="H76" s="268"/>
      <c r="I76" s="269"/>
      <c r="J76" s="270"/>
      <c r="K76" s="271"/>
      <c r="L76" s="261"/>
      <c r="M76" s="235"/>
      <c r="N76" s="236"/>
      <c r="O76" s="237"/>
      <c r="P76" s="236"/>
      <c r="Q76" s="237"/>
      <c r="R76" s="236"/>
      <c r="S76" s="237"/>
      <c r="T76" s="236"/>
      <c r="U76" s="237"/>
      <c r="V76" s="236"/>
      <c r="W76" s="236"/>
      <c r="X76" s="236"/>
      <c r="Y76" s="237"/>
      <c r="Z76" s="247"/>
      <c r="AA76" s="238"/>
      <c r="AB76" s="239"/>
      <c r="AC76" s="240">
        <f t="shared" si="10"/>
      </c>
      <c r="AD76" s="223" t="str">
        <f t="shared" si="11"/>
        <v>не фин.</v>
      </c>
      <c r="AE76" s="224">
        <f t="shared" si="12"/>
        <v>4</v>
      </c>
      <c r="AF76" s="224">
        <f t="shared" si="14"/>
        <v>0</v>
      </c>
      <c r="AG76" s="241"/>
      <c r="AH76" s="242">
        <f>IF(ISNA(VLOOKUP(AG76,очки!$A:$D,4,0)),0,VLOOKUP(AG76,очки!$A:$D,4,0))</f>
        <v>0</v>
      </c>
      <c r="AI76" s="243">
        <f t="shared" si="13"/>
      </c>
      <c r="AJ76" s="244"/>
      <c r="AK76" s="228">
        <f>IF(COUNTIF(AE76:AE77,4)&gt;0,"",SUM(AH76:AH77))</f>
      </c>
      <c r="AL76" s="229"/>
      <c r="AM76" s="230"/>
      <c r="AN76" s="7"/>
      <c r="AO76" s="8"/>
    </row>
    <row r="77" spans="4:39" s="6" customFormat="1" ht="12.75" outlineLevel="1">
      <c r="D77" s="1"/>
      <c r="E77" s="1" t="s">
        <v>97</v>
      </c>
      <c r="I77" s="9"/>
      <c r="J77" s="7" t="s">
        <v>8</v>
      </c>
      <c r="K77" s="10">
        <v>0</v>
      </c>
      <c r="M77" s="123"/>
      <c r="O77" s="123"/>
      <c r="Q77" s="123"/>
      <c r="S77" s="123"/>
      <c r="U77" s="123"/>
      <c r="Y77" s="123"/>
      <c r="AA77" s="209"/>
      <c r="AC77" s="28"/>
      <c r="AD77" s="13"/>
      <c r="AG77" s="140"/>
      <c r="AH77" s="140"/>
      <c r="AI77" s="13"/>
      <c r="AK77" s="103"/>
      <c r="AL77" s="32"/>
      <c r="AM77" s="32"/>
    </row>
    <row r="78" spans="1:42" s="32" customFormat="1" ht="27.75" customHeight="1" outlineLevel="1">
      <c r="A78" s="632" t="s">
        <v>99</v>
      </c>
      <c r="B78" s="632"/>
      <c r="C78" s="632"/>
      <c r="D78" s="632"/>
      <c r="E78" s="632"/>
      <c r="F78" s="632"/>
      <c r="G78" s="632"/>
      <c r="H78" s="632"/>
      <c r="I78" s="632"/>
      <c r="J78" s="632"/>
      <c r="K78" s="632"/>
      <c r="L78" s="632"/>
      <c r="M78" s="632"/>
      <c r="N78" s="632"/>
      <c r="O78" s="632"/>
      <c r="P78" s="632"/>
      <c r="Q78" s="632"/>
      <c r="R78" s="632"/>
      <c r="S78" s="632"/>
      <c r="T78" s="632"/>
      <c r="U78" s="632"/>
      <c r="V78" s="632"/>
      <c r="W78" s="632"/>
      <c r="X78" s="632"/>
      <c r="Y78" s="632"/>
      <c r="Z78" s="632"/>
      <c r="AA78" s="632"/>
      <c r="AB78" s="632"/>
      <c r="AC78" s="632"/>
      <c r="AD78" s="632"/>
      <c r="AE78" s="632"/>
      <c r="AF78" s="632"/>
      <c r="AG78" s="155"/>
      <c r="AH78" s="156"/>
      <c r="AI78" s="156"/>
      <c r="AL78" s="103"/>
      <c r="AM78" s="103"/>
      <c r="AP78" s="103"/>
    </row>
    <row r="79" spans="1:39" s="17" customFormat="1" ht="15" outlineLevel="1">
      <c r="A79" s="17" t="s">
        <v>234</v>
      </c>
      <c r="C79" s="18"/>
      <c r="D79" s="1"/>
      <c r="E79" s="1"/>
      <c r="F79" s="18"/>
      <c r="G79" s="18"/>
      <c r="H79" s="18"/>
      <c r="I79" s="19"/>
      <c r="J79" s="19"/>
      <c r="K79" s="19"/>
      <c r="L79" s="20"/>
      <c r="M79" s="23"/>
      <c r="N79" s="21"/>
      <c r="O79" s="21"/>
      <c r="P79" s="20"/>
      <c r="Q79" s="23"/>
      <c r="R79" s="21"/>
      <c r="S79" s="21"/>
      <c r="T79" s="20"/>
      <c r="U79" s="23"/>
      <c r="V79" s="20"/>
      <c r="W79" s="20"/>
      <c r="X79" s="20"/>
      <c r="Y79" s="23"/>
      <c r="Z79" s="20"/>
      <c r="AA79" s="210"/>
      <c r="AB79" s="20"/>
      <c r="AC79" s="22"/>
      <c r="AD79" s="23"/>
      <c r="AE79" s="24"/>
      <c r="AG79" s="141"/>
      <c r="AH79" s="141"/>
      <c r="AJ79" s="25"/>
      <c r="AK79" s="104"/>
      <c r="AL79" s="16"/>
      <c r="AM79" s="2"/>
    </row>
    <row r="80" spans="1:40" s="17" customFormat="1" ht="15">
      <c r="A80" s="17" t="s">
        <v>235</v>
      </c>
      <c r="D80" s="1"/>
      <c r="E80" s="1"/>
      <c r="J80" s="26"/>
      <c r="K80" s="26"/>
      <c r="L80" s="27"/>
      <c r="M80" s="124"/>
      <c r="N80" s="12"/>
      <c r="O80" s="12"/>
      <c r="Q80" s="124"/>
      <c r="R80" s="12"/>
      <c r="S80" s="12"/>
      <c r="U80" s="124"/>
      <c r="Y80" s="124"/>
      <c r="AA80" s="211"/>
      <c r="AG80" s="141"/>
      <c r="AH80" s="141"/>
      <c r="AJ80" s="25"/>
      <c r="AK80" s="104"/>
      <c r="AL80" s="16"/>
      <c r="AM80" s="2"/>
      <c r="AN80" s="25"/>
    </row>
    <row r="81" spans="9:30" ht="12.75">
      <c r="I81" s="29" t="str">
        <f>IF(LEFT(A3,9)="Предварит","Время опубликования:","")</f>
        <v>Время опубликования:</v>
      </c>
      <c r="J81" s="30">
        <f ca="1">IF(LEFT(A3,9)="Предварит",NOW(),"")</f>
        <v>39844.80607962963</v>
      </c>
      <c r="K81" s="11"/>
      <c r="L81" s="4"/>
      <c r="AA81" s="212"/>
      <c r="AC81" s="2"/>
      <c r="AD81" s="2"/>
    </row>
  </sheetData>
  <sheetProtection/>
  <autoFilter ref="A5:AS81"/>
  <mergeCells count="6">
    <mergeCell ref="A78:AF78"/>
    <mergeCell ref="A1:AM1"/>
    <mergeCell ref="A3:AM3"/>
    <mergeCell ref="AM4:AM5"/>
    <mergeCell ref="L4:AJ4"/>
    <mergeCell ref="AK4:AL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P30"/>
  <sheetViews>
    <sheetView view="pageBreakPreview" zoomScale="90" zoomScaleNormal="70" zoomScaleSheetLayoutView="90" zoomScalePageLayoutView="0" workbookViewId="0" topLeftCell="A1">
      <selection activeCell="A29" sqref="A29:IV29"/>
    </sheetView>
  </sheetViews>
  <sheetFormatPr defaultColWidth="9.140625" defaultRowHeight="12.75" outlineLevelRow="1" outlineLevelCol="1"/>
  <cols>
    <col min="1" max="1" width="4.28125" style="43" customWidth="1"/>
    <col min="2" max="2" width="4.28125" style="43" hidden="1" customWidth="1" outlineLevel="1"/>
    <col min="3" max="3" width="5.140625" style="43" hidden="1" customWidth="1" outlineLevel="1"/>
    <col min="4" max="4" width="3.8515625" style="34" bestFit="1" customWidth="1" collapsed="1"/>
    <col min="5" max="5" width="18.140625" style="34" bestFit="1" customWidth="1"/>
    <col min="6" max="6" width="3.8515625" style="43" bestFit="1" customWidth="1"/>
    <col min="7" max="7" width="22.140625" style="43" customWidth="1"/>
    <col min="8" max="8" width="12.421875" style="43" hidden="1" customWidth="1"/>
    <col min="9" max="9" width="18.00390625" style="71" customWidth="1"/>
    <col min="10" max="10" width="27.7109375" style="35" customWidth="1"/>
    <col min="11" max="11" width="7.140625" style="35" bestFit="1" customWidth="1" outlineLevel="1"/>
    <col min="12" max="12" width="8.8515625" style="43" hidden="1" customWidth="1"/>
    <col min="13" max="13" width="8.8515625" style="128" hidden="1" customWidth="1" outlineLevel="1"/>
    <col min="14" max="14" width="5.140625" style="43" hidden="1" customWidth="1" collapsed="1"/>
    <col min="15" max="15" width="5.140625" style="128" hidden="1" customWidth="1" outlineLevel="1"/>
    <col min="16" max="16" width="5.140625" style="43" hidden="1" customWidth="1" collapsed="1"/>
    <col min="17" max="17" width="5.140625" style="128" hidden="1" customWidth="1" outlineLevel="1"/>
    <col min="18" max="18" width="5.140625" style="43" hidden="1" customWidth="1" collapsed="1"/>
    <col min="19" max="19" width="5.140625" style="128" hidden="1" customWidth="1" outlineLevel="1"/>
    <col min="20" max="20" width="5.140625" style="43" hidden="1" customWidth="1" collapsed="1"/>
    <col min="21" max="21" width="5.140625" style="128" hidden="1" customWidth="1" outlineLevel="1"/>
    <col min="22" max="22" width="5.140625" style="43" hidden="1" customWidth="1" collapsed="1"/>
    <col min="23" max="23" width="5.140625" style="43" hidden="1" customWidth="1" outlineLevel="1"/>
    <col min="24" max="24" width="5.140625" style="43" hidden="1" customWidth="1" collapsed="1"/>
    <col min="25" max="25" width="5.140625" style="128" hidden="1" customWidth="1"/>
    <col min="26" max="26" width="4.8515625" style="43" hidden="1" customWidth="1"/>
    <col min="27" max="27" width="8.8515625" style="54" hidden="1" customWidth="1"/>
    <col min="28" max="28" width="7.8515625" style="43" hidden="1" customWidth="1" outlineLevel="1"/>
    <col min="29" max="29" width="8.57421875" style="54" customWidth="1" collapsed="1"/>
    <col min="30" max="30" width="9.00390625" style="37" bestFit="1" customWidth="1"/>
    <col min="31" max="31" width="8.7109375" style="43" hidden="1" customWidth="1"/>
    <col min="32" max="32" width="3.421875" style="43" hidden="1" customWidth="1"/>
    <col min="33" max="33" width="4.140625" style="136" bestFit="1" customWidth="1"/>
    <col min="34" max="34" width="6.7109375" style="136" bestFit="1" customWidth="1"/>
    <col min="35" max="35" width="8.57421875" style="37" customWidth="1" outlineLevel="1"/>
    <col min="36" max="36" width="6.140625" style="495" customWidth="1" outlineLevel="1"/>
    <col min="37" max="37" width="6.7109375" style="119" hidden="1" customWidth="1" outlineLevel="1"/>
    <col min="38" max="38" width="6.421875" style="55" hidden="1" customWidth="1" outlineLevel="1"/>
    <col min="39" max="39" width="3.421875" style="43" customWidth="1" collapsed="1"/>
    <col min="40" max="40" width="3.421875" style="43" hidden="1" customWidth="1" outlineLevel="1"/>
    <col min="41" max="41" width="7.57421875" style="43" hidden="1" customWidth="1" outlineLevel="1"/>
    <col min="42" max="42" width="7.57421875" style="43" hidden="1" customWidth="1"/>
    <col min="43" max="16384" width="9.140625" style="43" customWidth="1"/>
  </cols>
  <sheetData>
    <row r="1" spans="1:39" s="105" customFormat="1" ht="54" customHeight="1" thickBot="1">
      <c r="A1" s="633" t="s">
        <v>245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</row>
    <row r="2" spans="1:39" s="105" customFormat="1" ht="13.5" thickTop="1">
      <c r="A2" s="214" t="s">
        <v>237</v>
      </c>
      <c r="B2" s="106"/>
      <c r="C2" s="106"/>
      <c r="G2" s="107"/>
      <c r="H2" s="107"/>
      <c r="I2" s="107"/>
      <c r="J2" s="108"/>
      <c r="K2" s="109"/>
      <c r="M2" s="122"/>
      <c r="N2" s="109"/>
      <c r="O2" s="109"/>
      <c r="Q2" s="122"/>
      <c r="S2" s="122"/>
      <c r="U2" s="122"/>
      <c r="W2" s="110"/>
      <c r="X2" s="110"/>
      <c r="Y2" s="126"/>
      <c r="Z2" s="110"/>
      <c r="AA2" s="111"/>
      <c r="AB2" s="112"/>
      <c r="AC2" s="113"/>
      <c r="AD2" s="114"/>
      <c r="AF2" s="116"/>
      <c r="AG2" s="134"/>
      <c r="AH2" s="138"/>
      <c r="AJ2" s="110"/>
      <c r="AM2" s="215" t="s">
        <v>236</v>
      </c>
    </row>
    <row r="3" spans="1:41" s="34" customFormat="1" ht="60" customHeight="1" thickBot="1">
      <c r="A3" s="641" t="s">
        <v>248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38"/>
      <c r="AO3" s="38"/>
    </row>
    <row r="4" spans="1:41" s="34" customFormat="1" ht="25.5" customHeight="1" thickBot="1">
      <c r="A4" s="83"/>
      <c r="B4" s="85"/>
      <c r="C4" s="86"/>
      <c r="D4" s="92"/>
      <c r="E4" s="92"/>
      <c r="F4" s="85"/>
      <c r="G4" s="79"/>
      <c r="H4" s="79"/>
      <c r="I4" s="420"/>
      <c r="J4" s="421"/>
      <c r="K4" s="422"/>
      <c r="L4" s="642" t="s">
        <v>29</v>
      </c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3"/>
      <c r="AK4" s="644" t="s">
        <v>20</v>
      </c>
      <c r="AL4" s="642"/>
      <c r="AM4" s="645" t="s">
        <v>15</v>
      </c>
      <c r="AN4" s="38"/>
      <c r="AO4" s="38"/>
    </row>
    <row r="5" spans="1:42" ht="92.25" customHeight="1" thickBot="1">
      <c r="A5" s="346" t="s">
        <v>5</v>
      </c>
      <c r="B5" s="200" t="s">
        <v>13</v>
      </c>
      <c r="C5" s="201" t="s">
        <v>31</v>
      </c>
      <c r="D5" s="202" t="s">
        <v>26</v>
      </c>
      <c r="E5" s="203" t="s">
        <v>27</v>
      </c>
      <c r="F5" s="200" t="s">
        <v>6</v>
      </c>
      <c r="G5" s="204" t="s">
        <v>0</v>
      </c>
      <c r="H5" s="204" t="s">
        <v>34</v>
      </c>
      <c r="I5" s="423" t="s">
        <v>11</v>
      </c>
      <c r="J5" s="424" t="s">
        <v>28</v>
      </c>
      <c r="K5" s="425" t="s">
        <v>1</v>
      </c>
      <c r="L5" s="426" t="s">
        <v>23</v>
      </c>
      <c r="M5" s="347" t="s">
        <v>25</v>
      </c>
      <c r="N5" s="427" t="s">
        <v>239</v>
      </c>
      <c r="O5" s="427" t="s">
        <v>25</v>
      </c>
      <c r="P5" s="427" t="s">
        <v>240</v>
      </c>
      <c r="Q5" s="427" t="s">
        <v>25</v>
      </c>
      <c r="R5" s="427" t="s">
        <v>241</v>
      </c>
      <c r="S5" s="427" t="s">
        <v>25</v>
      </c>
      <c r="T5" s="427" t="s">
        <v>242</v>
      </c>
      <c r="U5" s="427" t="s">
        <v>25</v>
      </c>
      <c r="V5" s="427" t="s">
        <v>243</v>
      </c>
      <c r="W5" s="427" t="s">
        <v>25</v>
      </c>
      <c r="X5" s="427" t="s">
        <v>244</v>
      </c>
      <c r="Y5" s="347" t="s">
        <v>25</v>
      </c>
      <c r="Z5" s="427" t="s">
        <v>238</v>
      </c>
      <c r="AA5" s="343" t="s">
        <v>24</v>
      </c>
      <c r="AB5" s="348" t="s">
        <v>185</v>
      </c>
      <c r="AC5" s="349" t="s">
        <v>12</v>
      </c>
      <c r="AD5" s="350" t="s">
        <v>2</v>
      </c>
      <c r="AE5" s="351" t="s">
        <v>10</v>
      </c>
      <c r="AF5" s="455" t="s">
        <v>7</v>
      </c>
      <c r="AG5" s="489" t="s">
        <v>3</v>
      </c>
      <c r="AH5" s="490" t="s">
        <v>103</v>
      </c>
      <c r="AI5" s="458" t="s">
        <v>4</v>
      </c>
      <c r="AJ5" s="365" t="s">
        <v>22</v>
      </c>
      <c r="AK5" s="117" t="s">
        <v>38</v>
      </c>
      <c r="AL5" s="40" t="s">
        <v>19</v>
      </c>
      <c r="AM5" s="646" t="s">
        <v>15</v>
      </c>
      <c r="AN5" s="41" t="s">
        <v>9</v>
      </c>
      <c r="AO5" s="42">
        <v>0.017361111111111112</v>
      </c>
      <c r="AP5" s="42">
        <v>0.017361111111111112</v>
      </c>
    </row>
    <row r="6" spans="1:39" s="45" customFormat="1" ht="26.25" customHeight="1">
      <c r="A6" s="370">
        <v>1</v>
      </c>
      <c r="B6" s="428" t="s">
        <v>17</v>
      </c>
      <c r="C6" s="429"/>
      <c r="D6" s="429" t="s">
        <v>16</v>
      </c>
      <c r="E6" s="363" t="s">
        <v>145</v>
      </c>
      <c r="F6" s="486">
        <v>7</v>
      </c>
      <c r="G6" s="429" t="s">
        <v>146</v>
      </c>
      <c r="H6" s="429" t="s">
        <v>204</v>
      </c>
      <c r="I6" s="361" t="s">
        <v>134</v>
      </c>
      <c r="J6" s="430" t="s">
        <v>147</v>
      </c>
      <c r="K6" s="431">
        <v>120</v>
      </c>
      <c r="L6" s="432"/>
      <c r="M6" s="433"/>
      <c r="N6" s="313"/>
      <c r="O6" s="314"/>
      <c r="P6" s="313"/>
      <c r="Q6" s="314"/>
      <c r="R6" s="313"/>
      <c r="S6" s="314"/>
      <c r="T6" s="313"/>
      <c r="U6" s="314"/>
      <c r="V6" s="313"/>
      <c r="W6" s="313"/>
      <c r="X6" s="313"/>
      <c r="Y6" s="314"/>
      <c r="Z6" s="313"/>
      <c r="AA6" s="442">
        <v>0.007962962962962963</v>
      </c>
      <c r="AB6" s="371"/>
      <c r="AC6" s="434">
        <f aca="true" t="shared" si="0" ref="AC6:AC25">IF(AA6&lt;&gt;"",AA6-L6+AB6,"")</f>
        <v>0.007962962962962963</v>
      </c>
      <c r="AD6" s="435">
        <f aca="true" t="shared" si="1" ref="AD6:AD25">IF(AC6&lt;&gt;"",IF(AC6="сход","сход",IF(AC6="сн с дист","сн с дист",IF(OR(AND(D6="см",AC6&gt;=$AO$5),AND(D6="м",AC6&gt;=$AP$5)),"прев. КВ",IF(AF6&gt;0,"сн с этапов",AC6)))),"не фин.")</f>
        <v>0.007962962962962963</v>
      </c>
      <c r="AE6" s="436">
        <f aca="true" t="shared" si="2" ref="AE6:AE25">IF(ISNUMBER(AD6),0,IF(AD6="прев. КВ",2,IF(AD6="сн с этапов",1,IF(AD6="не фин.",4,3))))</f>
        <v>0</v>
      </c>
      <c r="AF6" s="456">
        <f aca="true" t="shared" si="3" ref="AF6:AF25">COUNTIF(N6:Z6,"сн")</f>
        <v>0</v>
      </c>
      <c r="AG6" s="461">
        <v>1</v>
      </c>
      <c r="AH6" s="462">
        <f>IF(ISNA(VLOOKUP(AG6,очки!$A:$D,4,0)),0,VLOOKUP(AG6,очки!$A:$D,4,0))</f>
        <v>200</v>
      </c>
      <c r="AI6" s="459">
        <f aca="true" t="shared" si="4" ref="AI6:AI25">IF(AE6=0,AD6/SMALL($AD$6:$AD$25,1),"")</f>
        <v>1</v>
      </c>
      <c r="AJ6" s="497" t="s">
        <v>246</v>
      </c>
      <c r="AK6" s="305">
        <f>IF(COUNTIF(AE6:AE6,4)&gt;0,"",SUM(AH6:AH6))</f>
        <v>200</v>
      </c>
      <c r="AL6" s="306"/>
      <c r="AM6" s="307"/>
    </row>
    <row r="7" spans="1:41" s="45" customFormat="1" ht="26.25" customHeight="1">
      <c r="A7" s="292">
        <v>2</v>
      </c>
      <c r="B7" s="443" t="s">
        <v>17</v>
      </c>
      <c r="C7" s="444"/>
      <c r="D7" s="316" t="s">
        <v>16</v>
      </c>
      <c r="E7" s="485" t="s">
        <v>180</v>
      </c>
      <c r="F7" s="344">
        <v>16</v>
      </c>
      <c r="G7" s="368" t="s">
        <v>181</v>
      </c>
      <c r="H7" s="444" t="s">
        <v>231</v>
      </c>
      <c r="I7" s="487" t="s">
        <v>63</v>
      </c>
      <c r="J7" s="454" t="s">
        <v>64</v>
      </c>
      <c r="K7" s="440">
        <v>120</v>
      </c>
      <c r="L7" s="295"/>
      <c r="M7" s="296"/>
      <c r="N7" s="297"/>
      <c r="O7" s="298"/>
      <c r="P7" s="297"/>
      <c r="Q7" s="298"/>
      <c r="R7" s="297"/>
      <c r="S7" s="298"/>
      <c r="T7" s="302"/>
      <c r="U7" s="298"/>
      <c r="V7" s="297"/>
      <c r="W7" s="297"/>
      <c r="X7" s="297"/>
      <c r="Y7" s="298"/>
      <c r="Z7" s="297"/>
      <c r="AA7" s="318">
        <v>0.0084375</v>
      </c>
      <c r="AB7" s="299"/>
      <c r="AC7" s="308">
        <f t="shared" si="0"/>
        <v>0.0084375</v>
      </c>
      <c r="AD7" s="304">
        <f t="shared" si="1"/>
        <v>0.0084375</v>
      </c>
      <c r="AE7" s="290">
        <f t="shared" si="2"/>
        <v>0</v>
      </c>
      <c r="AF7" s="457">
        <f t="shared" si="3"/>
        <v>0</v>
      </c>
      <c r="AG7" s="463">
        <v>2</v>
      </c>
      <c r="AH7" s="441">
        <f>IF(ISNA(VLOOKUP(AG7,очки!$A:$D,4,0)),0,VLOOKUP(AG7,очки!$A:$D,4,0))</f>
        <v>190</v>
      </c>
      <c r="AI7" s="460">
        <f t="shared" si="4"/>
        <v>1.059593023255814</v>
      </c>
      <c r="AJ7" s="498" t="s">
        <v>246</v>
      </c>
      <c r="AK7" s="305">
        <f>IF(COUNTIF(AE7:AE7,4)&gt;0,"",SUM(AH7:AH7))</f>
        <v>190</v>
      </c>
      <c r="AL7" s="306"/>
      <c r="AM7" s="307"/>
      <c r="AN7" s="50"/>
      <c r="AO7" s="51"/>
    </row>
    <row r="8" spans="1:41" s="45" customFormat="1" ht="26.25" customHeight="1">
      <c r="A8" s="292">
        <v>3</v>
      </c>
      <c r="B8" s="293" t="s">
        <v>17</v>
      </c>
      <c r="C8" s="294"/>
      <c r="D8" s="294" t="s">
        <v>16</v>
      </c>
      <c r="E8" s="438" t="s">
        <v>141</v>
      </c>
      <c r="F8" s="488">
        <v>6</v>
      </c>
      <c r="G8" s="294" t="s">
        <v>142</v>
      </c>
      <c r="H8" s="294" t="s">
        <v>72</v>
      </c>
      <c r="I8" s="332" t="s">
        <v>143</v>
      </c>
      <c r="J8" s="439" t="s">
        <v>144</v>
      </c>
      <c r="K8" s="440">
        <v>400</v>
      </c>
      <c r="L8" s="295"/>
      <c r="M8" s="296"/>
      <c r="N8" s="297"/>
      <c r="O8" s="298"/>
      <c r="P8" s="297"/>
      <c r="Q8" s="298"/>
      <c r="R8" s="297"/>
      <c r="S8" s="298"/>
      <c r="T8" s="297"/>
      <c r="U8" s="298"/>
      <c r="V8" s="297"/>
      <c r="W8" s="297"/>
      <c r="X8" s="297"/>
      <c r="Y8" s="298"/>
      <c r="Z8" s="297"/>
      <c r="AA8" s="318">
        <v>0.008877314814814815</v>
      </c>
      <c r="AB8" s="299"/>
      <c r="AC8" s="308">
        <f t="shared" si="0"/>
        <v>0.008877314814814815</v>
      </c>
      <c r="AD8" s="304">
        <f t="shared" si="1"/>
        <v>0.008877314814814815</v>
      </c>
      <c r="AE8" s="290">
        <f t="shared" si="2"/>
        <v>0</v>
      </c>
      <c r="AF8" s="457">
        <f t="shared" si="3"/>
        <v>0</v>
      </c>
      <c r="AG8" s="463">
        <v>3</v>
      </c>
      <c r="AH8" s="441">
        <f>IF(ISNA(VLOOKUP(AG8,очки!$A:$D,4,0)),0,VLOOKUP(AG8,очки!$A:$D,4,0))</f>
        <v>180</v>
      </c>
      <c r="AI8" s="460">
        <f t="shared" si="4"/>
        <v>1.114825581395349</v>
      </c>
      <c r="AJ8" s="496" t="s">
        <v>246</v>
      </c>
      <c r="AK8" s="305">
        <f>IF(COUNTIF(AE8:AE9,4)&gt;0,"",SUM(AH8:AH9))</f>
        <v>352</v>
      </c>
      <c r="AL8" s="306"/>
      <c r="AM8" s="307"/>
      <c r="AN8" s="50"/>
      <c r="AO8" s="51"/>
    </row>
    <row r="9" spans="1:41" s="45" customFormat="1" ht="26.25" customHeight="1">
      <c r="A9" s="292">
        <v>4</v>
      </c>
      <c r="B9" s="293"/>
      <c r="C9" s="294"/>
      <c r="D9" s="294" t="s">
        <v>16</v>
      </c>
      <c r="E9" s="438" t="s">
        <v>214</v>
      </c>
      <c r="F9" s="488">
        <v>12</v>
      </c>
      <c r="G9" s="294" t="s">
        <v>33</v>
      </c>
      <c r="H9" s="294"/>
      <c r="I9" s="332" t="s">
        <v>61</v>
      </c>
      <c r="J9" s="439" t="s">
        <v>215</v>
      </c>
      <c r="K9" s="440">
        <v>120</v>
      </c>
      <c r="L9" s="295"/>
      <c r="M9" s="296"/>
      <c r="N9" s="297"/>
      <c r="O9" s="298"/>
      <c r="P9" s="297"/>
      <c r="Q9" s="298"/>
      <c r="R9" s="297"/>
      <c r="S9" s="298"/>
      <c r="T9" s="297"/>
      <c r="U9" s="298"/>
      <c r="V9" s="297"/>
      <c r="W9" s="297"/>
      <c r="X9" s="297"/>
      <c r="Y9" s="298"/>
      <c r="Z9" s="297"/>
      <c r="AA9" s="318">
        <v>0.009907407407407408</v>
      </c>
      <c r="AB9" s="299"/>
      <c r="AC9" s="308">
        <f t="shared" si="0"/>
        <v>0.009907407407407408</v>
      </c>
      <c r="AD9" s="304">
        <f t="shared" si="1"/>
        <v>0.009907407407407408</v>
      </c>
      <c r="AE9" s="290">
        <f t="shared" si="2"/>
        <v>0</v>
      </c>
      <c r="AF9" s="457">
        <f t="shared" si="3"/>
        <v>0</v>
      </c>
      <c r="AG9" s="463">
        <v>4</v>
      </c>
      <c r="AH9" s="441">
        <f>IF(ISNA(VLOOKUP(AG9,очки!$A:$D,4,0)),0,VLOOKUP(AG9,очки!$A:$D,4,0))</f>
        <v>172</v>
      </c>
      <c r="AI9" s="460">
        <f t="shared" si="4"/>
        <v>1.244186046511628</v>
      </c>
      <c r="AJ9" s="491" t="s">
        <v>247</v>
      </c>
      <c r="AK9" s="309">
        <f>IF(COUNTIF(AE8:AE9,4)&gt;0,"",SUM(AH8:AH9))</f>
        <v>352</v>
      </c>
      <c r="AL9" s="303"/>
      <c r="AM9" s="307"/>
      <c r="AN9" s="50"/>
      <c r="AO9" s="51"/>
    </row>
    <row r="10" spans="1:41" s="45" customFormat="1" ht="26.25" customHeight="1">
      <c r="A10" s="292">
        <v>5</v>
      </c>
      <c r="B10" s="293" t="s">
        <v>17</v>
      </c>
      <c r="C10" s="294"/>
      <c r="D10" s="294" t="s">
        <v>16</v>
      </c>
      <c r="E10" s="438" t="s">
        <v>218</v>
      </c>
      <c r="F10" s="488">
        <v>14</v>
      </c>
      <c r="G10" s="294" t="s">
        <v>177</v>
      </c>
      <c r="H10" s="294" t="s">
        <v>219</v>
      </c>
      <c r="I10" s="332" t="s">
        <v>120</v>
      </c>
      <c r="J10" s="439" t="s">
        <v>220</v>
      </c>
      <c r="K10" s="440">
        <v>260</v>
      </c>
      <c r="L10" s="295"/>
      <c r="M10" s="296"/>
      <c r="N10" s="297"/>
      <c r="O10" s="298"/>
      <c r="P10" s="297"/>
      <c r="Q10" s="298"/>
      <c r="R10" s="297"/>
      <c r="S10" s="298"/>
      <c r="T10" s="297"/>
      <c r="U10" s="298"/>
      <c r="V10" s="297"/>
      <c r="W10" s="297"/>
      <c r="X10" s="297"/>
      <c r="Y10" s="298"/>
      <c r="Z10" s="297"/>
      <c r="AA10" s="319">
        <v>0.011273148148148148</v>
      </c>
      <c r="AB10" s="299"/>
      <c r="AC10" s="308">
        <f t="shared" si="0"/>
        <v>0.011273148148148148</v>
      </c>
      <c r="AD10" s="304">
        <f t="shared" si="1"/>
        <v>0.011273148148148148</v>
      </c>
      <c r="AE10" s="290">
        <f t="shared" si="2"/>
        <v>0</v>
      </c>
      <c r="AF10" s="457">
        <f t="shared" si="3"/>
        <v>0</v>
      </c>
      <c r="AG10" s="463">
        <v>5</v>
      </c>
      <c r="AH10" s="441">
        <f>IF(ISNA(VLOOKUP(AG10,очки!$A:$D,4,0)),0,VLOOKUP(AG10,очки!$A:$D,4,0))</f>
        <v>166</v>
      </c>
      <c r="AI10" s="460">
        <f t="shared" si="4"/>
        <v>1.4156976744186047</v>
      </c>
      <c r="AJ10" s="491" t="s">
        <v>249</v>
      </c>
      <c r="AK10" s="309">
        <f>IF(COUNTIF(AE10:AE10,4)&gt;0,"",SUM(AH10:AH10))</f>
        <v>166</v>
      </c>
      <c r="AL10" s="303"/>
      <c r="AM10" s="307"/>
      <c r="AN10" s="50"/>
      <c r="AO10" s="51"/>
    </row>
    <row r="11" spans="1:41" s="45" customFormat="1" ht="26.25" customHeight="1">
      <c r="A11" s="292">
        <v>6</v>
      </c>
      <c r="B11" s="293" t="s">
        <v>17</v>
      </c>
      <c r="C11" s="294"/>
      <c r="D11" s="294" t="s">
        <v>16</v>
      </c>
      <c r="E11" s="438" t="s">
        <v>169</v>
      </c>
      <c r="F11" s="488">
        <v>13</v>
      </c>
      <c r="G11" s="294" t="s">
        <v>170</v>
      </c>
      <c r="H11" s="294" t="s">
        <v>216</v>
      </c>
      <c r="I11" s="332" t="s">
        <v>171</v>
      </c>
      <c r="J11" s="439" t="s">
        <v>172</v>
      </c>
      <c r="K11" s="440">
        <v>120</v>
      </c>
      <c r="L11" s="295"/>
      <c r="M11" s="296"/>
      <c r="N11" s="297"/>
      <c r="O11" s="298"/>
      <c r="P11" s="297"/>
      <c r="Q11" s="298"/>
      <c r="R11" s="297"/>
      <c r="S11" s="444"/>
      <c r="T11" s="297"/>
      <c r="U11" s="298"/>
      <c r="V11" s="297"/>
      <c r="W11" s="297"/>
      <c r="X11" s="297"/>
      <c r="Y11" s="298"/>
      <c r="Z11" s="297"/>
      <c r="AA11" s="318">
        <v>0.011331018518518518</v>
      </c>
      <c r="AB11" s="299"/>
      <c r="AC11" s="308">
        <f t="shared" si="0"/>
        <v>0.011331018518518518</v>
      </c>
      <c r="AD11" s="304">
        <f t="shared" si="1"/>
        <v>0.011331018518518518</v>
      </c>
      <c r="AE11" s="290">
        <f t="shared" si="2"/>
        <v>0</v>
      </c>
      <c r="AF11" s="457">
        <f t="shared" si="3"/>
        <v>0</v>
      </c>
      <c r="AG11" s="463">
        <v>6</v>
      </c>
      <c r="AH11" s="441">
        <f>IF(ISNA(VLOOKUP(AG11,очки!$A:$D,4,0)),0,VLOOKUP(AG11,очки!$A:$D,4,0))</f>
        <v>160</v>
      </c>
      <c r="AI11" s="460">
        <f t="shared" si="4"/>
        <v>1.4229651162790697</v>
      </c>
      <c r="AJ11" s="491"/>
      <c r="AK11" s="309">
        <f>IF(COUNTIF(AE11:AE11,4)&gt;0,"",SUM(AH11:AH11))</f>
        <v>160</v>
      </c>
      <c r="AL11" s="303"/>
      <c r="AM11" s="307"/>
      <c r="AN11" s="50"/>
      <c r="AO11" s="51"/>
    </row>
    <row r="12" spans="1:41" s="45" customFormat="1" ht="26.25" customHeight="1">
      <c r="A12" s="292">
        <v>7</v>
      </c>
      <c r="B12" s="293"/>
      <c r="C12" s="294"/>
      <c r="D12" s="294" t="s">
        <v>16</v>
      </c>
      <c r="E12" s="438" t="s">
        <v>118</v>
      </c>
      <c r="F12" s="488">
        <v>1</v>
      </c>
      <c r="G12" s="294" t="s">
        <v>119</v>
      </c>
      <c r="H12" s="294"/>
      <c r="I12" s="332" t="s">
        <v>120</v>
      </c>
      <c r="J12" s="439" t="s">
        <v>121</v>
      </c>
      <c r="K12" s="440">
        <v>120</v>
      </c>
      <c r="L12" s="295"/>
      <c r="M12" s="296"/>
      <c r="N12" s="297"/>
      <c r="O12" s="298"/>
      <c r="P12" s="297"/>
      <c r="Q12" s="298"/>
      <c r="R12" s="297"/>
      <c r="S12" s="298"/>
      <c r="T12" s="297"/>
      <c r="U12" s="298"/>
      <c r="V12" s="297"/>
      <c r="W12" s="297"/>
      <c r="X12" s="297"/>
      <c r="Y12" s="298"/>
      <c r="Z12" s="297"/>
      <c r="AA12" s="318">
        <v>0.011458333333333334</v>
      </c>
      <c r="AB12" s="299"/>
      <c r="AC12" s="308">
        <f t="shared" si="0"/>
        <v>0.011458333333333334</v>
      </c>
      <c r="AD12" s="304">
        <f t="shared" si="1"/>
        <v>0.011458333333333334</v>
      </c>
      <c r="AE12" s="290">
        <f t="shared" si="2"/>
        <v>0</v>
      </c>
      <c r="AF12" s="457">
        <f t="shared" si="3"/>
        <v>0</v>
      </c>
      <c r="AG12" s="463">
        <v>7</v>
      </c>
      <c r="AH12" s="441">
        <f>IF(ISNA(VLOOKUP(AG12,очки!$A:$D,4,0)),0,VLOOKUP(AG12,очки!$A:$D,4,0))</f>
        <v>154</v>
      </c>
      <c r="AI12" s="460">
        <f t="shared" si="4"/>
        <v>1.4389534883720931</v>
      </c>
      <c r="AJ12" s="491"/>
      <c r="AK12" s="309">
        <f>IF(COUNTIF(AE12:AE12,4)&gt;0,"",SUM(AH12:AH12))</f>
        <v>154</v>
      </c>
      <c r="AL12" s="303"/>
      <c r="AM12" s="307"/>
      <c r="AN12" s="50"/>
      <c r="AO12" s="51"/>
    </row>
    <row r="13" spans="1:41" s="45" customFormat="1" ht="26.25" customHeight="1">
      <c r="A13" s="292">
        <v>8</v>
      </c>
      <c r="B13" s="293" t="s">
        <v>17</v>
      </c>
      <c r="C13" s="294" t="s">
        <v>32</v>
      </c>
      <c r="D13" s="294" t="s">
        <v>16</v>
      </c>
      <c r="E13" s="438" t="s">
        <v>199</v>
      </c>
      <c r="F13" s="488">
        <v>6</v>
      </c>
      <c r="G13" s="294" t="s">
        <v>142</v>
      </c>
      <c r="H13" s="294" t="s">
        <v>200</v>
      </c>
      <c r="I13" s="332" t="s">
        <v>143</v>
      </c>
      <c r="J13" s="439" t="s">
        <v>201</v>
      </c>
      <c r="K13" s="440">
        <v>40</v>
      </c>
      <c r="L13" s="295"/>
      <c r="M13" s="296"/>
      <c r="N13" s="297"/>
      <c r="O13" s="298"/>
      <c r="P13" s="297"/>
      <c r="Q13" s="298"/>
      <c r="R13" s="297"/>
      <c r="S13" s="298"/>
      <c r="T13" s="297"/>
      <c r="U13" s="298"/>
      <c r="V13" s="297"/>
      <c r="W13" s="297"/>
      <c r="X13" s="297"/>
      <c r="Y13" s="298"/>
      <c r="Z13" s="297"/>
      <c r="AA13" s="320">
        <v>0.011458333333333334</v>
      </c>
      <c r="AB13" s="299"/>
      <c r="AC13" s="308">
        <f t="shared" si="0"/>
        <v>0.011458333333333334</v>
      </c>
      <c r="AD13" s="304">
        <f t="shared" si="1"/>
        <v>0.011458333333333334</v>
      </c>
      <c r="AE13" s="290">
        <f t="shared" si="2"/>
        <v>0</v>
      </c>
      <c r="AF13" s="457">
        <f t="shared" si="3"/>
        <v>0</v>
      </c>
      <c r="AG13" s="463">
        <v>7</v>
      </c>
      <c r="AH13" s="441">
        <f>IF(ISNA(VLOOKUP(AG13,очки!$A:$D,4,0)),0,VLOOKUP(AG13,очки!$A:$D,4,0))</f>
        <v>154</v>
      </c>
      <c r="AI13" s="460">
        <f t="shared" si="4"/>
        <v>1.4389534883720931</v>
      </c>
      <c r="AJ13" s="491"/>
      <c r="AK13" s="305">
        <f>IF(COUNTIF(AE13:AE13,4)&gt;0,"",SUM(AH13:AH13))</f>
        <v>154</v>
      </c>
      <c r="AL13" s="306"/>
      <c r="AM13" s="307"/>
      <c r="AN13" s="50"/>
      <c r="AO13" s="51"/>
    </row>
    <row r="14" spans="1:41" s="45" customFormat="1" ht="26.25" customHeight="1">
      <c r="A14" s="292">
        <v>9</v>
      </c>
      <c r="B14" s="293" t="s">
        <v>17</v>
      </c>
      <c r="C14" s="294" t="s">
        <v>32</v>
      </c>
      <c r="D14" s="294" t="s">
        <v>16</v>
      </c>
      <c r="E14" s="438" t="s">
        <v>148</v>
      </c>
      <c r="F14" s="488">
        <v>7</v>
      </c>
      <c r="G14" s="294" t="s">
        <v>146</v>
      </c>
      <c r="H14" s="294" t="s">
        <v>205</v>
      </c>
      <c r="I14" s="332" t="s">
        <v>134</v>
      </c>
      <c r="J14" s="439" t="s">
        <v>149</v>
      </c>
      <c r="K14" s="440">
        <v>40</v>
      </c>
      <c r="L14" s="295"/>
      <c r="M14" s="296"/>
      <c r="N14" s="297"/>
      <c r="O14" s="298"/>
      <c r="P14" s="297"/>
      <c r="Q14" s="298"/>
      <c r="R14" s="297"/>
      <c r="S14" s="298"/>
      <c r="T14" s="297"/>
      <c r="U14" s="298"/>
      <c r="V14" s="297"/>
      <c r="W14" s="297"/>
      <c r="X14" s="297"/>
      <c r="Y14" s="298"/>
      <c r="Z14" s="302"/>
      <c r="AA14" s="318">
        <v>0.011516203703703702</v>
      </c>
      <c r="AB14" s="299"/>
      <c r="AC14" s="308">
        <f t="shared" si="0"/>
        <v>0.011516203703703702</v>
      </c>
      <c r="AD14" s="304">
        <f t="shared" si="1"/>
        <v>0.011516203703703702</v>
      </c>
      <c r="AE14" s="290">
        <f t="shared" si="2"/>
        <v>0</v>
      </c>
      <c r="AF14" s="457">
        <f t="shared" si="3"/>
        <v>0</v>
      </c>
      <c r="AG14" s="463">
        <v>9</v>
      </c>
      <c r="AH14" s="441">
        <f>IF(ISNA(VLOOKUP(AG14,очки!$A:$D,4,0)),0,VLOOKUP(AG14,очки!$A:$D,4,0))</f>
        <v>144</v>
      </c>
      <c r="AI14" s="460">
        <f t="shared" si="4"/>
        <v>1.446220930232558</v>
      </c>
      <c r="AJ14" s="491"/>
      <c r="AK14" s="305">
        <f>IF(COUNTIF(AE14:AE15,4)&gt;0,"",SUM(AH14:AH15))</f>
        <v>284</v>
      </c>
      <c r="AL14" s="306"/>
      <c r="AM14" s="307"/>
      <c r="AN14" s="50"/>
      <c r="AO14" s="51"/>
    </row>
    <row r="15" spans="1:41" s="45" customFormat="1" ht="26.25" customHeight="1">
      <c r="A15" s="292">
        <v>10</v>
      </c>
      <c r="B15" s="293" t="s">
        <v>17</v>
      </c>
      <c r="C15" s="294"/>
      <c r="D15" s="294" t="s">
        <v>16</v>
      </c>
      <c r="E15" s="438" t="s">
        <v>160</v>
      </c>
      <c r="F15" s="488">
        <v>10</v>
      </c>
      <c r="G15" s="294" t="s">
        <v>161</v>
      </c>
      <c r="H15" s="294" t="s">
        <v>56</v>
      </c>
      <c r="I15" s="332" t="s">
        <v>120</v>
      </c>
      <c r="J15" s="439" t="s">
        <v>162</v>
      </c>
      <c r="K15" s="440">
        <v>120</v>
      </c>
      <c r="L15" s="295"/>
      <c r="M15" s="296"/>
      <c r="N15" s="297"/>
      <c r="O15" s="298"/>
      <c r="P15" s="297"/>
      <c r="Q15" s="298"/>
      <c r="R15" s="297"/>
      <c r="S15" s="298"/>
      <c r="T15" s="297"/>
      <c r="U15" s="298"/>
      <c r="V15" s="297"/>
      <c r="W15" s="297"/>
      <c r="X15" s="297"/>
      <c r="Y15" s="298"/>
      <c r="Z15" s="297"/>
      <c r="AA15" s="318">
        <v>0.011585648148148149</v>
      </c>
      <c r="AB15" s="299"/>
      <c r="AC15" s="308">
        <f t="shared" si="0"/>
        <v>0.011585648148148149</v>
      </c>
      <c r="AD15" s="304">
        <f t="shared" si="1"/>
        <v>0.011585648148148149</v>
      </c>
      <c r="AE15" s="290">
        <f t="shared" si="2"/>
        <v>0</v>
      </c>
      <c r="AF15" s="457">
        <f t="shared" si="3"/>
        <v>0</v>
      </c>
      <c r="AG15" s="463">
        <v>10</v>
      </c>
      <c r="AH15" s="441">
        <f>IF(ISNA(VLOOKUP(AG15,очки!$A:$D,4,0)),0,VLOOKUP(AG15,очки!$A:$D,4,0))</f>
        <v>140</v>
      </c>
      <c r="AI15" s="460">
        <f t="shared" si="4"/>
        <v>1.4549418604651163</v>
      </c>
      <c r="AJ15" s="491"/>
      <c r="AK15" s="309">
        <f>IF(COUNTIF(AE14:AE15,4)&gt;0,"",SUM(AH14:AH15))</f>
        <v>284</v>
      </c>
      <c r="AL15" s="303"/>
      <c r="AM15" s="307"/>
      <c r="AN15" s="50"/>
      <c r="AO15" s="51"/>
    </row>
    <row r="16" spans="1:41" s="45" customFormat="1" ht="26.25" customHeight="1">
      <c r="A16" s="292">
        <v>11</v>
      </c>
      <c r="B16" s="293"/>
      <c r="C16" s="294"/>
      <c r="D16" s="294" t="s">
        <v>16</v>
      </c>
      <c r="E16" s="438" t="s">
        <v>225</v>
      </c>
      <c r="F16" s="488">
        <v>30</v>
      </c>
      <c r="G16" s="294" t="s">
        <v>226</v>
      </c>
      <c r="H16" s="294" t="s">
        <v>227</v>
      </c>
      <c r="I16" s="332" t="s">
        <v>228</v>
      </c>
      <c r="J16" s="439" t="s">
        <v>229</v>
      </c>
      <c r="K16" s="440">
        <v>120</v>
      </c>
      <c r="L16" s="295"/>
      <c r="M16" s="296"/>
      <c r="N16" s="297"/>
      <c r="O16" s="298"/>
      <c r="P16" s="297"/>
      <c r="Q16" s="298"/>
      <c r="R16" s="297"/>
      <c r="S16" s="298"/>
      <c r="T16" s="297"/>
      <c r="U16" s="298"/>
      <c r="V16" s="297"/>
      <c r="W16" s="297"/>
      <c r="X16" s="297"/>
      <c r="Y16" s="298"/>
      <c r="Z16" s="297"/>
      <c r="AA16" s="318">
        <v>0.011620370370370371</v>
      </c>
      <c r="AB16" s="299"/>
      <c r="AC16" s="308">
        <f t="shared" si="0"/>
        <v>0.011620370370370371</v>
      </c>
      <c r="AD16" s="304">
        <f t="shared" si="1"/>
        <v>0.011620370370370371</v>
      </c>
      <c r="AE16" s="290">
        <f t="shared" si="2"/>
        <v>0</v>
      </c>
      <c r="AF16" s="457">
        <f t="shared" si="3"/>
        <v>0</v>
      </c>
      <c r="AG16" s="463">
        <v>11</v>
      </c>
      <c r="AH16" s="441">
        <f>IF(ISNA(VLOOKUP(AG16,очки!$A:$D,4,0)),0,VLOOKUP(AG16,очки!$A:$D,4,0))</f>
        <v>136</v>
      </c>
      <c r="AI16" s="460">
        <f t="shared" si="4"/>
        <v>1.4593023255813953</v>
      </c>
      <c r="AJ16" s="491"/>
      <c r="AK16" s="309">
        <f aca="true" t="shared" si="5" ref="AK16:AK25">IF(COUNTIF(AE16:AE16,4)&gt;0,"",SUM(AH16:AH16))</f>
        <v>136</v>
      </c>
      <c r="AL16" s="303"/>
      <c r="AM16" s="307"/>
      <c r="AN16" s="50"/>
      <c r="AO16" s="51"/>
    </row>
    <row r="17" spans="1:41" s="45" customFormat="1" ht="26.25" customHeight="1">
      <c r="A17" s="292">
        <v>12</v>
      </c>
      <c r="B17" s="293"/>
      <c r="C17" s="294"/>
      <c r="D17" s="294" t="s">
        <v>16</v>
      </c>
      <c r="E17" s="438" t="s">
        <v>152</v>
      </c>
      <c r="F17" s="488">
        <v>9</v>
      </c>
      <c r="G17" s="294" t="s">
        <v>68</v>
      </c>
      <c r="H17" s="294"/>
      <c r="I17" s="332" t="s">
        <v>134</v>
      </c>
      <c r="J17" s="439" t="s">
        <v>153</v>
      </c>
      <c r="K17" s="440">
        <v>220</v>
      </c>
      <c r="L17" s="295"/>
      <c r="M17" s="296"/>
      <c r="N17" s="297"/>
      <c r="O17" s="298"/>
      <c r="P17" s="297"/>
      <c r="Q17" s="298"/>
      <c r="R17" s="297"/>
      <c r="S17" s="298"/>
      <c r="T17" s="302"/>
      <c r="U17" s="298"/>
      <c r="V17" s="297"/>
      <c r="W17" s="297"/>
      <c r="X17" s="297"/>
      <c r="Y17" s="298"/>
      <c r="Z17" s="297"/>
      <c r="AA17" s="318">
        <v>0.013449074074074073</v>
      </c>
      <c r="AB17" s="299"/>
      <c r="AC17" s="308">
        <f t="shared" si="0"/>
        <v>0.013449074074074073</v>
      </c>
      <c r="AD17" s="304">
        <f t="shared" si="1"/>
        <v>0.013449074074074073</v>
      </c>
      <c r="AE17" s="290">
        <f t="shared" si="2"/>
        <v>0</v>
      </c>
      <c r="AF17" s="457">
        <f t="shared" si="3"/>
        <v>0</v>
      </c>
      <c r="AG17" s="463">
        <v>12</v>
      </c>
      <c r="AH17" s="441">
        <f>IF(ISNA(VLOOKUP(AG17,очки!$A:$D,4,0)),0,VLOOKUP(AG17,очки!$A:$D,4,0))</f>
        <v>132</v>
      </c>
      <c r="AI17" s="460">
        <f t="shared" si="4"/>
        <v>1.688953488372093</v>
      </c>
      <c r="AJ17" s="491"/>
      <c r="AK17" s="309">
        <f t="shared" si="5"/>
        <v>132</v>
      </c>
      <c r="AL17" s="303"/>
      <c r="AM17" s="307"/>
      <c r="AN17" s="50"/>
      <c r="AO17" s="51"/>
    </row>
    <row r="18" spans="1:41" s="45" customFormat="1" ht="26.25" customHeight="1">
      <c r="A18" s="292">
        <v>13</v>
      </c>
      <c r="B18" s="293"/>
      <c r="C18" s="294"/>
      <c r="D18" s="294" t="s">
        <v>16</v>
      </c>
      <c r="E18" s="438" t="s">
        <v>132</v>
      </c>
      <c r="F18" s="488">
        <v>4</v>
      </c>
      <c r="G18" s="294" t="s">
        <v>133</v>
      </c>
      <c r="H18" s="294"/>
      <c r="I18" s="332" t="s">
        <v>134</v>
      </c>
      <c r="J18" s="439" t="s">
        <v>135</v>
      </c>
      <c r="K18" s="440">
        <v>220</v>
      </c>
      <c r="L18" s="295"/>
      <c r="M18" s="296"/>
      <c r="N18" s="297"/>
      <c r="O18" s="298"/>
      <c r="P18" s="297"/>
      <c r="Q18" s="298"/>
      <c r="R18" s="297"/>
      <c r="S18" s="298"/>
      <c r="T18" s="297"/>
      <c r="U18" s="298"/>
      <c r="V18" s="297"/>
      <c r="W18" s="297"/>
      <c r="X18" s="297"/>
      <c r="Y18" s="298"/>
      <c r="Z18" s="297"/>
      <c r="AA18" s="318">
        <v>0.013888888888888888</v>
      </c>
      <c r="AB18" s="299"/>
      <c r="AC18" s="308">
        <f t="shared" si="0"/>
        <v>0.013888888888888888</v>
      </c>
      <c r="AD18" s="304">
        <f t="shared" si="1"/>
        <v>0.013888888888888888</v>
      </c>
      <c r="AE18" s="290">
        <f t="shared" si="2"/>
        <v>0</v>
      </c>
      <c r="AF18" s="457">
        <f t="shared" si="3"/>
        <v>0</v>
      </c>
      <c r="AG18" s="463">
        <v>13</v>
      </c>
      <c r="AH18" s="441">
        <f>IF(ISNA(VLOOKUP(AG18,очки!$A:$D,4,0)),0,VLOOKUP(AG18,очки!$A:$D,4,0))</f>
        <v>128</v>
      </c>
      <c r="AI18" s="460">
        <f t="shared" si="4"/>
        <v>1.7441860465116277</v>
      </c>
      <c r="AJ18" s="491"/>
      <c r="AK18" s="309">
        <f t="shared" si="5"/>
        <v>128</v>
      </c>
      <c r="AL18" s="303"/>
      <c r="AM18" s="307"/>
      <c r="AN18" s="50"/>
      <c r="AO18" s="51"/>
    </row>
    <row r="19" spans="1:41" s="45" customFormat="1" ht="26.25" customHeight="1">
      <c r="A19" s="292">
        <v>14</v>
      </c>
      <c r="B19" s="293" t="s">
        <v>17</v>
      </c>
      <c r="C19" s="294"/>
      <c r="D19" s="294" t="s">
        <v>16</v>
      </c>
      <c r="E19" s="438" t="s">
        <v>156</v>
      </c>
      <c r="F19" s="488">
        <v>11</v>
      </c>
      <c r="G19" s="294" t="s">
        <v>157</v>
      </c>
      <c r="H19" s="294" t="s">
        <v>56</v>
      </c>
      <c r="I19" s="332" t="s">
        <v>120</v>
      </c>
      <c r="J19" s="439" t="s">
        <v>250</v>
      </c>
      <c r="K19" s="440">
        <v>120</v>
      </c>
      <c r="L19" s="295"/>
      <c r="M19" s="296"/>
      <c r="N19" s="297"/>
      <c r="O19" s="298"/>
      <c r="P19" s="297"/>
      <c r="Q19" s="298"/>
      <c r="R19" s="297"/>
      <c r="S19" s="448"/>
      <c r="T19" s="297"/>
      <c r="U19" s="298"/>
      <c r="V19" s="297"/>
      <c r="W19" s="297"/>
      <c r="X19" s="297"/>
      <c r="Y19" s="298"/>
      <c r="Z19" s="297"/>
      <c r="AA19" s="318">
        <v>0.013900462962962962</v>
      </c>
      <c r="AB19" s="299"/>
      <c r="AC19" s="308">
        <f t="shared" si="0"/>
        <v>0.013900462962962962</v>
      </c>
      <c r="AD19" s="304">
        <f t="shared" si="1"/>
        <v>0.013900462962962962</v>
      </c>
      <c r="AE19" s="290">
        <f t="shared" si="2"/>
        <v>0</v>
      </c>
      <c r="AF19" s="457">
        <f t="shared" si="3"/>
        <v>0</v>
      </c>
      <c r="AG19" s="463">
        <v>14</v>
      </c>
      <c r="AH19" s="441">
        <f>IF(ISNA(VLOOKUP(AG19,очки!$A:$D,4,0)),0,VLOOKUP(AG19,очки!$A:$D,4,0))</f>
        <v>124</v>
      </c>
      <c r="AI19" s="460">
        <f t="shared" si="4"/>
        <v>1.7456395348837206</v>
      </c>
      <c r="AJ19" s="491"/>
      <c r="AK19" s="305">
        <f t="shared" si="5"/>
        <v>124</v>
      </c>
      <c r="AL19" s="306"/>
      <c r="AM19" s="307"/>
      <c r="AN19" s="50"/>
      <c r="AO19" s="51"/>
    </row>
    <row r="20" spans="1:41" s="45" customFormat="1" ht="26.25" customHeight="1">
      <c r="A20" s="292">
        <v>15</v>
      </c>
      <c r="B20" s="293"/>
      <c r="C20" s="294"/>
      <c r="D20" s="294" t="s">
        <v>16</v>
      </c>
      <c r="E20" s="438" t="s">
        <v>192</v>
      </c>
      <c r="F20" s="488">
        <v>27</v>
      </c>
      <c r="G20" s="294" t="s">
        <v>193</v>
      </c>
      <c r="H20" s="294"/>
      <c r="I20" s="332" t="s">
        <v>61</v>
      </c>
      <c r="J20" s="439" t="s">
        <v>194</v>
      </c>
      <c r="K20" s="440">
        <v>40</v>
      </c>
      <c r="L20" s="295"/>
      <c r="M20" s="296"/>
      <c r="N20" s="297"/>
      <c r="O20" s="298"/>
      <c r="P20" s="297"/>
      <c r="Q20" s="298"/>
      <c r="R20" s="297"/>
      <c r="S20" s="298"/>
      <c r="T20" s="297"/>
      <c r="U20" s="298"/>
      <c r="V20" s="297"/>
      <c r="W20" s="297"/>
      <c r="X20" s="297"/>
      <c r="Y20" s="298"/>
      <c r="Z20" s="297"/>
      <c r="AA20" s="318">
        <v>0.014571759259259258</v>
      </c>
      <c r="AB20" s="299"/>
      <c r="AC20" s="308">
        <f t="shared" si="0"/>
        <v>0.014571759259259258</v>
      </c>
      <c r="AD20" s="304">
        <f t="shared" si="1"/>
        <v>0.014571759259259258</v>
      </c>
      <c r="AE20" s="290">
        <f t="shared" si="2"/>
        <v>0</v>
      </c>
      <c r="AF20" s="457">
        <f t="shared" si="3"/>
        <v>0</v>
      </c>
      <c r="AG20" s="463">
        <v>15</v>
      </c>
      <c r="AH20" s="441">
        <f>IF(ISNA(VLOOKUP(AG20,очки!$A:$D,4,0)),0,VLOOKUP(AG20,очки!$A:$D,4,0))</f>
        <v>120</v>
      </c>
      <c r="AI20" s="460">
        <f t="shared" si="4"/>
        <v>1.829941860465116</v>
      </c>
      <c r="AJ20" s="491"/>
      <c r="AK20" s="305">
        <f t="shared" si="5"/>
        <v>120</v>
      </c>
      <c r="AL20" s="306"/>
      <c r="AM20" s="307"/>
      <c r="AN20" s="50"/>
      <c r="AO20" s="51"/>
    </row>
    <row r="21" spans="1:41" s="45" customFormat="1" ht="26.25" customHeight="1">
      <c r="A21" s="292">
        <v>16</v>
      </c>
      <c r="B21" s="293"/>
      <c r="C21" s="294"/>
      <c r="D21" s="294" t="s">
        <v>16</v>
      </c>
      <c r="E21" s="438" t="s">
        <v>207</v>
      </c>
      <c r="F21" s="488">
        <v>19</v>
      </c>
      <c r="G21" s="294" t="s">
        <v>208</v>
      </c>
      <c r="H21" s="294"/>
      <c r="I21" s="332" t="s">
        <v>209</v>
      </c>
      <c r="J21" s="439" t="s">
        <v>210</v>
      </c>
      <c r="K21" s="440">
        <v>80</v>
      </c>
      <c r="L21" s="295"/>
      <c r="M21" s="296"/>
      <c r="N21" s="297"/>
      <c r="O21" s="298"/>
      <c r="P21" s="297"/>
      <c r="Q21" s="298"/>
      <c r="R21" s="297"/>
      <c r="S21" s="298"/>
      <c r="T21" s="297"/>
      <c r="U21" s="298"/>
      <c r="V21" s="297"/>
      <c r="W21" s="297"/>
      <c r="X21" s="297"/>
      <c r="Y21" s="298"/>
      <c r="Z21" s="297"/>
      <c r="AA21" s="318">
        <v>0.014826388888888889</v>
      </c>
      <c r="AB21" s="299"/>
      <c r="AC21" s="308">
        <f t="shared" si="0"/>
        <v>0.014826388888888889</v>
      </c>
      <c r="AD21" s="304">
        <f t="shared" si="1"/>
        <v>0.014826388888888889</v>
      </c>
      <c r="AE21" s="290">
        <f t="shared" si="2"/>
        <v>0</v>
      </c>
      <c r="AF21" s="457">
        <f t="shared" si="3"/>
        <v>0</v>
      </c>
      <c r="AG21" s="463">
        <v>16</v>
      </c>
      <c r="AH21" s="441">
        <f>IF(ISNA(VLOOKUP(AG21,очки!$A:$D,4,0)),0,VLOOKUP(AG21,очки!$A:$D,4,0))</f>
        <v>116</v>
      </c>
      <c r="AI21" s="460">
        <f t="shared" si="4"/>
        <v>1.8619186046511627</v>
      </c>
      <c r="AJ21" s="491"/>
      <c r="AK21" s="305">
        <f t="shared" si="5"/>
        <v>116</v>
      </c>
      <c r="AL21" s="306"/>
      <c r="AM21" s="307"/>
      <c r="AN21" s="50"/>
      <c r="AO21" s="51"/>
    </row>
    <row r="22" spans="1:41" s="45" customFormat="1" ht="26.25" customHeight="1">
      <c r="A22" s="292">
        <v>17</v>
      </c>
      <c r="B22" s="293" t="s">
        <v>17</v>
      </c>
      <c r="C22" s="294"/>
      <c r="D22" s="294" t="s">
        <v>16</v>
      </c>
      <c r="E22" s="438" t="s">
        <v>83</v>
      </c>
      <c r="F22" s="488">
        <v>15</v>
      </c>
      <c r="G22" s="294" t="s">
        <v>178</v>
      </c>
      <c r="H22" s="294" t="s">
        <v>178</v>
      </c>
      <c r="I22" s="332" t="s">
        <v>61</v>
      </c>
      <c r="J22" s="439" t="s">
        <v>179</v>
      </c>
      <c r="K22" s="440">
        <v>40</v>
      </c>
      <c r="L22" s="295"/>
      <c r="M22" s="296"/>
      <c r="N22" s="297"/>
      <c r="O22" s="298"/>
      <c r="P22" s="297"/>
      <c r="Q22" s="298"/>
      <c r="R22" s="297"/>
      <c r="S22" s="298"/>
      <c r="T22" s="297"/>
      <c r="U22" s="298"/>
      <c r="V22" s="297"/>
      <c r="W22" s="297"/>
      <c r="X22" s="297"/>
      <c r="Y22" s="298"/>
      <c r="Z22" s="297"/>
      <c r="AA22" s="320">
        <v>0.015752314814814813</v>
      </c>
      <c r="AB22" s="299"/>
      <c r="AC22" s="308">
        <f t="shared" si="0"/>
        <v>0.015752314814814813</v>
      </c>
      <c r="AD22" s="304">
        <f t="shared" si="1"/>
        <v>0.015752314814814813</v>
      </c>
      <c r="AE22" s="290">
        <f t="shared" si="2"/>
        <v>0</v>
      </c>
      <c r="AF22" s="457">
        <f t="shared" si="3"/>
        <v>0</v>
      </c>
      <c r="AG22" s="463">
        <v>17</v>
      </c>
      <c r="AH22" s="441">
        <f>IF(ISNA(VLOOKUP(AG22,очки!$A:$D,4,0)),0,VLOOKUP(AG22,очки!$A:$D,4,0))</f>
        <v>112</v>
      </c>
      <c r="AI22" s="460">
        <f t="shared" si="4"/>
        <v>1.9781976744186043</v>
      </c>
      <c r="AJ22" s="491"/>
      <c r="AK22" s="309">
        <f t="shared" si="5"/>
        <v>112</v>
      </c>
      <c r="AL22" s="303"/>
      <c r="AM22" s="307"/>
      <c r="AN22" s="50"/>
      <c r="AO22" s="51"/>
    </row>
    <row r="23" spans="1:41" s="45" customFormat="1" ht="26.25" customHeight="1">
      <c r="A23" s="292">
        <v>18</v>
      </c>
      <c r="B23" s="293"/>
      <c r="C23" s="294"/>
      <c r="D23" s="294" t="s">
        <v>16</v>
      </c>
      <c r="E23" s="438" t="s">
        <v>129</v>
      </c>
      <c r="F23" s="488">
        <v>3</v>
      </c>
      <c r="G23" s="294" t="s">
        <v>130</v>
      </c>
      <c r="H23" s="294"/>
      <c r="I23" s="332" t="s">
        <v>130</v>
      </c>
      <c r="J23" s="439" t="s">
        <v>195</v>
      </c>
      <c r="K23" s="440">
        <v>40</v>
      </c>
      <c r="L23" s="295"/>
      <c r="M23" s="296"/>
      <c r="N23" s="297"/>
      <c r="O23" s="298"/>
      <c r="P23" s="297"/>
      <c r="Q23" s="298"/>
      <c r="R23" s="297"/>
      <c r="S23" s="298"/>
      <c r="T23" s="297"/>
      <c r="U23" s="298"/>
      <c r="V23" s="297"/>
      <c r="W23" s="297"/>
      <c r="X23" s="297"/>
      <c r="Y23" s="298"/>
      <c r="Z23" s="297"/>
      <c r="AA23" s="318">
        <v>0.01798611111111111</v>
      </c>
      <c r="AB23" s="299"/>
      <c r="AC23" s="308">
        <f t="shared" si="0"/>
        <v>0.01798611111111111</v>
      </c>
      <c r="AD23" s="304" t="str">
        <f t="shared" si="1"/>
        <v>прев. КВ</v>
      </c>
      <c r="AE23" s="290">
        <f t="shared" si="2"/>
        <v>2</v>
      </c>
      <c r="AF23" s="457">
        <f t="shared" si="3"/>
        <v>0</v>
      </c>
      <c r="AG23" s="463"/>
      <c r="AH23" s="441">
        <f>IF(ISNA(VLOOKUP(AG23,очки!$A:$D,4,0)),0,VLOOKUP(AG23,очки!$A:$D,4,0))</f>
        <v>0</v>
      </c>
      <c r="AI23" s="460">
        <f t="shared" si="4"/>
      </c>
      <c r="AJ23" s="491"/>
      <c r="AK23" s="305">
        <f t="shared" si="5"/>
        <v>0</v>
      </c>
      <c r="AL23" s="306"/>
      <c r="AM23" s="307"/>
      <c r="AN23" s="50"/>
      <c r="AO23" s="51"/>
    </row>
    <row r="24" spans="1:41" s="45" customFormat="1" ht="26.25" customHeight="1">
      <c r="A24" s="292">
        <v>19</v>
      </c>
      <c r="B24" s="293"/>
      <c r="C24" s="294"/>
      <c r="D24" s="294" t="s">
        <v>16</v>
      </c>
      <c r="E24" s="438" t="s">
        <v>124</v>
      </c>
      <c r="F24" s="488">
        <v>2</v>
      </c>
      <c r="G24" s="294" t="s">
        <v>125</v>
      </c>
      <c r="H24" s="294"/>
      <c r="I24" s="332" t="s">
        <v>120</v>
      </c>
      <c r="J24" s="439" t="s">
        <v>126</v>
      </c>
      <c r="K24" s="440">
        <v>120</v>
      </c>
      <c r="L24" s="295"/>
      <c r="M24" s="296"/>
      <c r="N24" s="302"/>
      <c r="O24" s="298"/>
      <c r="P24" s="297"/>
      <c r="Q24" s="298"/>
      <c r="R24" s="297"/>
      <c r="S24" s="298"/>
      <c r="T24" s="302"/>
      <c r="U24" s="298"/>
      <c r="V24" s="297"/>
      <c r="W24" s="297"/>
      <c r="X24" s="297"/>
      <c r="Y24" s="298"/>
      <c r="Z24" s="302"/>
      <c r="AA24" s="318">
        <v>0.01855324074074074</v>
      </c>
      <c r="AB24" s="299"/>
      <c r="AC24" s="308">
        <f t="shared" si="0"/>
        <v>0.01855324074074074</v>
      </c>
      <c r="AD24" s="304" t="str">
        <f t="shared" si="1"/>
        <v>прев. КВ</v>
      </c>
      <c r="AE24" s="290">
        <f t="shared" si="2"/>
        <v>2</v>
      </c>
      <c r="AF24" s="457">
        <f t="shared" si="3"/>
        <v>0</v>
      </c>
      <c r="AG24" s="463"/>
      <c r="AH24" s="441">
        <f>IF(ISNA(VLOOKUP(AG24,очки!$A:$D,4,0)),0,VLOOKUP(AG24,очки!$A:$D,4,0))</f>
        <v>0</v>
      </c>
      <c r="AI24" s="460">
        <f t="shared" si="4"/>
      </c>
      <c r="AJ24" s="491"/>
      <c r="AK24" s="305">
        <f t="shared" si="5"/>
        <v>0</v>
      </c>
      <c r="AL24" s="306"/>
      <c r="AM24" s="307"/>
      <c r="AN24" s="50"/>
      <c r="AO24" s="51"/>
    </row>
    <row r="25" spans="1:41" s="45" customFormat="1" ht="26.25" customHeight="1" thickBot="1">
      <c r="A25" s="466">
        <v>20</v>
      </c>
      <c r="B25" s="467"/>
      <c r="C25" s="468"/>
      <c r="D25" s="469" t="s">
        <v>16</v>
      </c>
      <c r="E25" s="470" t="s">
        <v>136</v>
      </c>
      <c r="F25" s="467">
        <v>5</v>
      </c>
      <c r="G25" s="471" t="s">
        <v>137</v>
      </c>
      <c r="H25" s="471"/>
      <c r="I25" s="468" t="s">
        <v>134</v>
      </c>
      <c r="J25" s="472" t="s">
        <v>138</v>
      </c>
      <c r="K25" s="473">
        <v>40</v>
      </c>
      <c r="L25" s="474"/>
      <c r="M25" s="475"/>
      <c r="N25" s="355"/>
      <c r="O25" s="356"/>
      <c r="P25" s="355"/>
      <c r="Q25" s="356"/>
      <c r="R25" s="355"/>
      <c r="S25" s="356"/>
      <c r="T25" s="357"/>
      <c r="U25" s="356"/>
      <c r="V25" s="355"/>
      <c r="W25" s="355"/>
      <c r="X25" s="355"/>
      <c r="Y25" s="356"/>
      <c r="Z25" s="357"/>
      <c r="AA25" s="476">
        <v>0.01912037037037037</v>
      </c>
      <c r="AB25" s="477"/>
      <c r="AC25" s="478">
        <f t="shared" si="0"/>
        <v>0.01912037037037037</v>
      </c>
      <c r="AD25" s="479" t="str">
        <f t="shared" si="1"/>
        <v>прев. КВ</v>
      </c>
      <c r="AE25" s="480">
        <f t="shared" si="2"/>
        <v>2</v>
      </c>
      <c r="AF25" s="481">
        <f t="shared" si="3"/>
        <v>0</v>
      </c>
      <c r="AG25" s="464"/>
      <c r="AH25" s="465">
        <f>IF(ISNA(VLOOKUP(AG25,очки!$A:$D,4,0)),0,VLOOKUP(AG25,очки!$A:$D,4,0))</f>
        <v>0</v>
      </c>
      <c r="AI25" s="482">
        <f t="shared" si="4"/>
      </c>
      <c r="AJ25" s="492"/>
      <c r="AK25" s="483">
        <f t="shared" si="5"/>
        <v>0</v>
      </c>
      <c r="AL25" s="484"/>
      <c r="AM25" s="466"/>
      <c r="AN25" s="50"/>
      <c r="AO25" s="51"/>
    </row>
    <row r="26" spans="4:39" s="45" customFormat="1" ht="12.75" outlineLevel="1">
      <c r="D26" s="34"/>
      <c r="E26" s="34" t="s">
        <v>97</v>
      </c>
      <c r="I26" s="52"/>
      <c r="J26" s="50" t="s">
        <v>8</v>
      </c>
      <c r="K26" s="53">
        <v>1140</v>
      </c>
      <c r="M26" s="131"/>
      <c r="O26" s="131"/>
      <c r="Q26" s="131"/>
      <c r="S26" s="131"/>
      <c r="U26" s="131"/>
      <c r="Y26" s="131"/>
      <c r="AA26" s="54"/>
      <c r="AC26" s="54"/>
      <c r="AD26" s="37"/>
      <c r="AG26" s="136"/>
      <c r="AH26" s="136"/>
      <c r="AI26" s="37"/>
      <c r="AJ26" s="493"/>
      <c r="AK26" s="118"/>
      <c r="AL26" s="56"/>
      <c r="AM26" s="56"/>
    </row>
    <row r="27" spans="1:42" s="56" customFormat="1" ht="27.75" customHeight="1" outlineLevel="1">
      <c r="A27" s="640" t="s">
        <v>99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205"/>
      <c r="AH27" s="206"/>
      <c r="AI27" s="206"/>
      <c r="AJ27" s="206"/>
      <c r="AL27" s="118"/>
      <c r="AM27" s="118"/>
      <c r="AP27" s="118"/>
    </row>
    <row r="28" spans="1:39" s="57" customFormat="1" ht="15" outlineLevel="1">
      <c r="A28" s="57" t="s">
        <v>234</v>
      </c>
      <c r="C28" s="58"/>
      <c r="D28" s="34"/>
      <c r="E28" s="34"/>
      <c r="F28" s="58"/>
      <c r="G28" s="58"/>
      <c r="H28" s="58"/>
      <c r="I28" s="59"/>
      <c r="J28" s="59"/>
      <c r="K28" s="59"/>
      <c r="L28" s="60"/>
      <c r="M28" s="63"/>
      <c r="N28" s="61"/>
      <c r="O28" s="61"/>
      <c r="P28" s="60"/>
      <c r="Q28" s="63"/>
      <c r="R28" s="61"/>
      <c r="S28" s="61"/>
      <c r="T28" s="60"/>
      <c r="U28" s="63"/>
      <c r="V28" s="60"/>
      <c r="W28" s="60"/>
      <c r="X28" s="60"/>
      <c r="Y28" s="63"/>
      <c r="Z28" s="60"/>
      <c r="AA28" s="62"/>
      <c r="AB28" s="60"/>
      <c r="AC28" s="62"/>
      <c r="AD28" s="63"/>
      <c r="AE28" s="64"/>
      <c r="AG28" s="137"/>
      <c r="AH28" s="137"/>
      <c r="AJ28" s="494"/>
      <c r="AK28" s="119"/>
      <c r="AL28" s="55"/>
      <c r="AM28" s="43"/>
    </row>
    <row r="29" spans="1:40" s="57" customFormat="1" ht="15">
      <c r="A29" s="57" t="s">
        <v>251</v>
      </c>
      <c r="D29" s="34"/>
      <c r="E29" s="34"/>
      <c r="J29" s="66"/>
      <c r="K29" s="66"/>
      <c r="L29" s="67"/>
      <c r="M29" s="132"/>
      <c r="N29" s="36"/>
      <c r="O29" s="36"/>
      <c r="Q29" s="132"/>
      <c r="R29" s="36"/>
      <c r="S29" s="36"/>
      <c r="U29" s="132"/>
      <c r="Y29" s="132"/>
      <c r="AA29" s="68"/>
      <c r="AG29" s="137"/>
      <c r="AH29" s="137"/>
      <c r="AJ29" s="494"/>
      <c r="AK29" s="119"/>
      <c r="AL29" s="55"/>
      <c r="AM29" s="43"/>
      <c r="AN29" s="65"/>
    </row>
    <row r="30" spans="9:30" ht="12.75">
      <c r="I30" s="69">
        <f>IF(LEFT(A3,9)="Предварит","Время опубликования:","")</f>
      </c>
      <c r="J30" s="70">
        <f ca="1">IF(LEFT(A3,9)="Предварит",NOW(),"")</f>
      </c>
      <c r="K30" s="71"/>
      <c r="L30" s="72"/>
      <c r="AA30" s="43"/>
      <c r="AC30" s="43"/>
      <c r="AD30" s="43"/>
    </row>
  </sheetData>
  <sheetProtection/>
  <mergeCells count="6">
    <mergeCell ref="A27:AF27"/>
    <mergeCell ref="A1:AM1"/>
    <mergeCell ref="A3:AM3"/>
    <mergeCell ref="L4:AJ4"/>
    <mergeCell ref="AK4:AL4"/>
    <mergeCell ref="AM4:AM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P30"/>
  <sheetViews>
    <sheetView view="pageBreakPreview" zoomScale="75" zoomScaleNormal="70" zoomScaleSheetLayoutView="75" zoomScalePageLayoutView="0" workbookViewId="0" topLeftCell="A1">
      <selection activeCell="AC15" sqref="AC15"/>
    </sheetView>
  </sheetViews>
  <sheetFormatPr defaultColWidth="9.140625" defaultRowHeight="12.75" outlineLevelRow="1" outlineLevelCol="1"/>
  <cols>
    <col min="1" max="1" width="4.28125" style="43" customWidth="1"/>
    <col min="2" max="2" width="4.28125" style="43" hidden="1" customWidth="1" outlineLevel="1"/>
    <col min="3" max="3" width="5.140625" style="43" hidden="1" customWidth="1" outlineLevel="1"/>
    <col min="4" max="4" width="3.7109375" style="34" hidden="1" customWidth="1" collapsed="1"/>
    <col min="5" max="5" width="18.140625" style="34" hidden="1" customWidth="1"/>
    <col min="6" max="6" width="4.7109375" style="43" customWidth="1"/>
    <col min="7" max="7" width="22.8515625" style="43" customWidth="1"/>
    <col min="8" max="8" width="12.421875" style="43" hidden="1" customWidth="1"/>
    <col min="9" max="9" width="18.00390625" style="71" customWidth="1"/>
    <col min="10" max="10" width="27.7109375" style="35" customWidth="1"/>
    <col min="11" max="11" width="7.57421875" style="35" bestFit="1" customWidth="1" outlineLevel="1"/>
    <col min="12" max="12" width="8.8515625" style="43" hidden="1" customWidth="1"/>
    <col min="13" max="13" width="8.8515625" style="128" hidden="1" customWidth="1" outlineLevel="1"/>
    <col min="14" max="14" width="5.140625" style="43" hidden="1" customWidth="1" collapsed="1"/>
    <col min="15" max="15" width="5.140625" style="128" hidden="1" customWidth="1" outlineLevel="1"/>
    <col min="16" max="16" width="5.140625" style="43" hidden="1" customWidth="1" collapsed="1"/>
    <col min="17" max="17" width="5.140625" style="128" hidden="1" customWidth="1" outlineLevel="1"/>
    <col min="18" max="18" width="5.140625" style="43" hidden="1" customWidth="1" collapsed="1"/>
    <col min="19" max="19" width="5.140625" style="128" hidden="1" customWidth="1" outlineLevel="1"/>
    <col min="20" max="20" width="5.140625" style="43" hidden="1" customWidth="1" collapsed="1"/>
    <col min="21" max="21" width="5.140625" style="128" hidden="1" customWidth="1" outlineLevel="1"/>
    <col min="22" max="22" width="5.140625" style="43" hidden="1" customWidth="1" collapsed="1"/>
    <col min="23" max="23" width="5.140625" style="43" hidden="1" customWidth="1" outlineLevel="1"/>
    <col min="24" max="24" width="5.140625" style="43" hidden="1" customWidth="1" collapsed="1"/>
    <col min="25" max="25" width="5.140625" style="128" hidden="1" customWidth="1"/>
    <col min="26" max="26" width="4.8515625" style="43" hidden="1" customWidth="1"/>
    <col min="27" max="27" width="8.8515625" style="54" hidden="1" customWidth="1"/>
    <col min="28" max="28" width="7.8515625" style="43" hidden="1" customWidth="1" outlineLevel="1"/>
    <col min="29" max="29" width="8.57421875" style="54" customWidth="1" collapsed="1"/>
    <col min="30" max="30" width="9.140625" style="37" bestFit="1" customWidth="1"/>
    <col min="31" max="31" width="8.7109375" style="43" hidden="1" customWidth="1"/>
    <col min="32" max="32" width="3.421875" style="43" hidden="1" customWidth="1"/>
    <col min="33" max="33" width="4.7109375" style="136" customWidth="1"/>
    <col min="34" max="34" width="7.00390625" style="136" bestFit="1" customWidth="1"/>
    <col min="35" max="35" width="9.7109375" style="37" bestFit="1" customWidth="1" outlineLevel="1"/>
    <col min="36" max="36" width="6.28125" style="495" customWidth="1" outlineLevel="1"/>
    <col min="37" max="37" width="6.7109375" style="119" hidden="1" customWidth="1" outlineLevel="1"/>
    <col min="38" max="38" width="6.421875" style="55" hidden="1" customWidth="1" outlineLevel="1"/>
    <col min="39" max="39" width="3.421875" style="43" customWidth="1" collapsed="1"/>
    <col min="40" max="40" width="3.421875" style="43" hidden="1" customWidth="1" outlineLevel="1"/>
    <col min="41" max="41" width="7.57421875" style="43" hidden="1" customWidth="1" outlineLevel="1"/>
    <col min="42" max="42" width="7.57421875" style="43" hidden="1" customWidth="1"/>
    <col min="43" max="16384" width="9.140625" style="43" customWidth="1"/>
  </cols>
  <sheetData>
    <row r="1" spans="1:39" s="105" customFormat="1" ht="61.5" customHeight="1" thickBot="1">
      <c r="A1" s="633" t="s">
        <v>252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</row>
    <row r="2" spans="1:39" s="105" customFormat="1" ht="13.5" thickTop="1">
      <c r="A2" s="214" t="s">
        <v>237</v>
      </c>
      <c r="B2" s="106"/>
      <c r="C2" s="106"/>
      <c r="G2" s="107"/>
      <c r="H2" s="107"/>
      <c r="I2" s="107"/>
      <c r="J2" s="108"/>
      <c r="K2" s="109"/>
      <c r="M2" s="122"/>
      <c r="N2" s="109"/>
      <c r="O2" s="109"/>
      <c r="Q2" s="122"/>
      <c r="S2" s="122"/>
      <c r="U2" s="122"/>
      <c r="W2" s="110"/>
      <c r="X2" s="110"/>
      <c r="Y2" s="126"/>
      <c r="Z2" s="110"/>
      <c r="AA2" s="111"/>
      <c r="AB2" s="112"/>
      <c r="AC2" s="113"/>
      <c r="AD2" s="114"/>
      <c r="AF2" s="116"/>
      <c r="AG2" s="134"/>
      <c r="AH2" s="138"/>
      <c r="AJ2" s="110"/>
      <c r="AM2" s="215" t="s">
        <v>236</v>
      </c>
    </row>
    <row r="3" spans="1:41" s="34" customFormat="1" ht="60" customHeight="1" thickBot="1">
      <c r="A3" s="641" t="s">
        <v>253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38"/>
      <c r="AO3" s="38"/>
    </row>
    <row r="4" spans="1:41" s="34" customFormat="1" ht="25.5" customHeight="1" thickBot="1">
      <c r="A4" s="83"/>
      <c r="B4" s="85"/>
      <c r="C4" s="86"/>
      <c r="D4" s="92"/>
      <c r="E4" s="92"/>
      <c r="F4" s="85"/>
      <c r="G4" s="79"/>
      <c r="H4" s="79"/>
      <c r="I4" s="420"/>
      <c r="J4" s="421"/>
      <c r="K4" s="422"/>
      <c r="L4" s="642" t="s">
        <v>29</v>
      </c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3"/>
      <c r="AK4" s="644" t="s">
        <v>20</v>
      </c>
      <c r="AL4" s="642"/>
      <c r="AM4" s="645" t="s">
        <v>15</v>
      </c>
      <c r="AN4" s="38"/>
      <c r="AO4" s="38"/>
    </row>
    <row r="5" spans="1:42" ht="92.25" customHeight="1" thickBot="1">
      <c r="A5" s="84" t="s">
        <v>5</v>
      </c>
      <c r="B5" s="519" t="s">
        <v>13</v>
      </c>
      <c r="C5" s="520" t="s">
        <v>31</v>
      </c>
      <c r="D5" s="521" t="s">
        <v>26</v>
      </c>
      <c r="E5" s="522" t="s">
        <v>27</v>
      </c>
      <c r="F5" s="519" t="s">
        <v>6</v>
      </c>
      <c r="G5" s="80" t="s">
        <v>0</v>
      </c>
      <c r="H5" s="80" t="s">
        <v>34</v>
      </c>
      <c r="I5" s="523" t="s">
        <v>11</v>
      </c>
      <c r="J5" s="524" t="s">
        <v>28</v>
      </c>
      <c r="K5" s="525" t="s">
        <v>1</v>
      </c>
      <c r="L5" s="526" t="s">
        <v>23</v>
      </c>
      <c r="M5" s="127" t="s">
        <v>25</v>
      </c>
      <c r="N5" s="367" t="s">
        <v>239</v>
      </c>
      <c r="O5" s="367" t="s">
        <v>25</v>
      </c>
      <c r="P5" s="367" t="s">
        <v>240</v>
      </c>
      <c r="Q5" s="367" t="s">
        <v>25</v>
      </c>
      <c r="R5" s="367" t="s">
        <v>241</v>
      </c>
      <c r="S5" s="367" t="s">
        <v>25</v>
      </c>
      <c r="T5" s="367" t="s">
        <v>242</v>
      </c>
      <c r="U5" s="367" t="s">
        <v>25</v>
      </c>
      <c r="V5" s="367" t="s">
        <v>243</v>
      </c>
      <c r="W5" s="367" t="s">
        <v>25</v>
      </c>
      <c r="X5" s="367" t="s">
        <v>244</v>
      </c>
      <c r="Y5" s="127" t="s">
        <v>25</v>
      </c>
      <c r="Z5" s="367" t="s">
        <v>238</v>
      </c>
      <c r="AA5" s="39" t="s">
        <v>24</v>
      </c>
      <c r="AB5" s="213" t="s">
        <v>185</v>
      </c>
      <c r="AC5" s="95" t="s">
        <v>12</v>
      </c>
      <c r="AD5" s="96" t="s">
        <v>2</v>
      </c>
      <c r="AE5" s="97" t="s">
        <v>10</v>
      </c>
      <c r="AF5" s="78" t="s">
        <v>7</v>
      </c>
      <c r="AG5" s="536" t="s">
        <v>3</v>
      </c>
      <c r="AH5" s="117" t="s">
        <v>37</v>
      </c>
      <c r="AI5" s="161" t="s">
        <v>4</v>
      </c>
      <c r="AJ5" s="39" t="s">
        <v>22</v>
      </c>
      <c r="AK5" s="117" t="s">
        <v>38</v>
      </c>
      <c r="AL5" s="40" t="s">
        <v>19</v>
      </c>
      <c r="AM5" s="646" t="s">
        <v>15</v>
      </c>
      <c r="AN5" s="41" t="s">
        <v>9</v>
      </c>
      <c r="AO5" s="42">
        <v>0.017361111111111112</v>
      </c>
      <c r="AP5" s="42">
        <v>0.017361111111111112</v>
      </c>
    </row>
    <row r="6" spans="1:41" s="45" customFormat="1" ht="25.5">
      <c r="A6" s="516">
        <v>1</v>
      </c>
      <c r="B6" s="517"/>
      <c r="C6" s="451"/>
      <c r="D6" s="451" t="s">
        <v>30</v>
      </c>
      <c r="E6" s="451" t="s">
        <v>150</v>
      </c>
      <c r="F6" s="451">
        <v>7</v>
      </c>
      <c r="G6" s="451" t="s">
        <v>146</v>
      </c>
      <c r="H6" s="451"/>
      <c r="I6" s="453" t="s">
        <v>134</v>
      </c>
      <c r="J6" s="454" t="s">
        <v>151</v>
      </c>
      <c r="K6" s="447">
        <v>260</v>
      </c>
      <c r="L6" s="289"/>
      <c r="M6" s="312"/>
      <c r="N6" s="335"/>
      <c r="O6" s="336"/>
      <c r="P6" s="335"/>
      <c r="Q6" s="336"/>
      <c r="R6" s="335"/>
      <c r="S6" s="336"/>
      <c r="T6" s="335"/>
      <c r="U6" s="336"/>
      <c r="V6" s="335"/>
      <c r="W6" s="335"/>
      <c r="X6" s="335"/>
      <c r="Y6" s="336"/>
      <c r="Z6" s="335"/>
      <c r="AA6" s="337">
        <v>0.007928240740740741</v>
      </c>
      <c r="AB6" s="311"/>
      <c r="AC6" s="315">
        <f aca="true" t="shared" si="0" ref="AC6:AC25">IF(AA6&lt;&gt;"",AA6-L6+AB6,"")</f>
        <v>0.007928240740740741</v>
      </c>
      <c r="AD6" s="304">
        <f aca="true" t="shared" si="1" ref="AD6:AD25">IF(AC6&lt;&gt;"",IF(AC6="сход","сход",IF(AC6="сн с дист","сн с дист",IF(OR(AND(D6="см",AC6&gt;=$AO$5),AND(D6="м",AC6&gt;=$AP$5)),"прев. КВ",IF(AF6&gt;0,"сн с этапов",AC6)))),"не фин.")</f>
        <v>0.007928240740740741</v>
      </c>
      <c r="AE6" s="290">
        <f aca="true" t="shared" si="2" ref="AE6:AE25">IF(ISNUMBER(AD6),0,IF(AD6="прев. КВ",2,IF(AD6="сн с этапов",1,IF(AD6="не фин.",4,3))))</f>
        <v>0</v>
      </c>
      <c r="AF6" s="290">
        <f aca="true" t="shared" si="3" ref="AF6:AF25">COUNTIF(N6:Z6,"сн")</f>
        <v>0</v>
      </c>
      <c r="AG6" s="518">
        <v>1</v>
      </c>
      <c r="AH6" s="338">
        <f>IF(ISNA(VLOOKUP(AG6,очки!$A:$D,4,0)),0,VLOOKUP(AG6,очки!$A:$D,4,0))</f>
        <v>200</v>
      </c>
      <c r="AI6" s="369">
        <f aca="true" t="shared" si="4" ref="AI6:AI25">IF(AE6=0,AD6/SMALL($AD$6:$AD$25,1),"")</f>
        <v>1</v>
      </c>
      <c r="AJ6" s="496" t="s">
        <v>246</v>
      </c>
      <c r="AK6" s="309">
        <f aca="true" t="shared" si="5" ref="AK6:AK14">IF(COUNTIF(AE6:AE6,4)&gt;0,"",SUM(AH6:AH6))</f>
        <v>200</v>
      </c>
      <c r="AL6" s="303"/>
      <c r="AM6" s="340"/>
      <c r="AN6" s="50"/>
      <c r="AO6" s="51"/>
    </row>
    <row r="7" spans="1:41" s="45" customFormat="1" ht="22.5">
      <c r="A7" s="292">
        <v>2</v>
      </c>
      <c r="B7" s="443" t="s">
        <v>17</v>
      </c>
      <c r="C7" s="444"/>
      <c r="D7" s="316" t="s">
        <v>30</v>
      </c>
      <c r="E7" s="316" t="s">
        <v>182</v>
      </c>
      <c r="F7" s="445">
        <v>16</v>
      </c>
      <c r="G7" s="368" t="s">
        <v>181</v>
      </c>
      <c r="H7" s="444" t="s">
        <v>231</v>
      </c>
      <c r="I7" s="446" t="s">
        <v>63</v>
      </c>
      <c r="J7" s="439" t="s">
        <v>233</v>
      </c>
      <c r="K7" s="440">
        <v>120</v>
      </c>
      <c r="L7" s="295"/>
      <c r="M7" s="296"/>
      <c r="N7" s="297"/>
      <c r="O7" s="298"/>
      <c r="P7" s="297"/>
      <c r="Q7" s="298"/>
      <c r="R7" s="297"/>
      <c r="S7" s="298"/>
      <c r="T7" s="297"/>
      <c r="U7" s="298"/>
      <c r="V7" s="297"/>
      <c r="W7" s="297"/>
      <c r="X7" s="297"/>
      <c r="Y7" s="298"/>
      <c r="Z7" s="297"/>
      <c r="AA7" s="318">
        <v>0.007974537037037037</v>
      </c>
      <c r="AB7" s="299"/>
      <c r="AC7" s="308">
        <f t="shared" si="0"/>
        <v>0.007974537037037037</v>
      </c>
      <c r="AD7" s="304">
        <f t="shared" si="1"/>
        <v>0.007974537037037037</v>
      </c>
      <c r="AE7" s="290">
        <f t="shared" si="2"/>
        <v>0</v>
      </c>
      <c r="AF7" s="290">
        <f t="shared" si="3"/>
        <v>0</v>
      </c>
      <c r="AG7" s="441">
        <v>2</v>
      </c>
      <c r="AH7" s="300">
        <f>IF(ISNA(VLOOKUP(AG7,очки!$A:$D,4,0)),0,VLOOKUP(AG7,очки!$A:$D,4,0))</f>
        <v>190</v>
      </c>
      <c r="AI7" s="366">
        <f t="shared" si="4"/>
        <v>1.005839416058394</v>
      </c>
      <c r="AJ7" s="491" t="s">
        <v>246</v>
      </c>
      <c r="AK7" s="309">
        <f t="shared" si="5"/>
        <v>190</v>
      </c>
      <c r="AL7" s="303"/>
      <c r="AM7" s="307"/>
      <c r="AN7" s="50"/>
      <c r="AO7" s="51"/>
    </row>
    <row r="8" spans="1:41" s="45" customFormat="1" ht="22.5">
      <c r="A8" s="292">
        <v>3</v>
      </c>
      <c r="B8" s="293" t="s">
        <v>17</v>
      </c>
      <c r="C8" s="294"/>
      <c r="D8" s="294" t="s">
        <v>30</v>
      </c>
      <c r="E8" s="294" t="s">
        <v>62</v>
      </c>
      <c r="F8" s="294">
        <v>11</v>
      </c>
      <c r="G8" s="294" t="s">
        <v>157</v>
      </c>
      <c r="H8" s="294" t="s">
        <v>56</v>
      </c>
      <c r="I8" s="438" t="s">
        <v>120</v>
      </c>
      <c r="J8" s="439" t="s">
        <v>159</v>
      </c>
      <c r="K8" s="440">
        <v>120</v>
      </c>
      <c r="L8" s="295"/>
      <c r="M8" s="296"/>
      <c r="N8" s="297"/>
      <c r="O8" s="298"/>
      <c r="P8" s="297"/>
      <c r="Q8" s="298"/>
      <c r="R8" s="297"/>
      <c r="S8" s="298"/>
      <c r="T8" s="297"/>
      <c r="U8" s="298"/>
      <c r="V8" s="297"/>
      <c r="W8" s="297"/>
      <c r="X8" s="297"/>
      <c r="Y8" s="298"/>
      <c r="Z8" s="297"/>
      <c r="AA8" s="318">
        <v>0.008680555555555556</v>
      </c>
      <c r="AB8" s="299"/>
      <c r="AC8" s="308">
        <f t="shared" si="0"/>
        <v>0.008680555555555556</v>
      </c>
      <c r="AD8" s="304">
        <f t="shared" si="1"/>
        <v>0.008680555555555556</v>
      </c>
      <c r="AE8" s="290">
        <f t="shared" si="2"/>
        <v>0</v>
      </c>
      <c r="AF8" s="290">
        <f t="shared" si="3"/>
        <v>0</v>
      </c>
      <c r="AG8" s="441">
        <v>3</v>
      </c>
      <c r="AH8" s="300">
        <f>IF(ISNA(VLOOKUP(AG8,очки!$A:$D,4,0)),0,VLOOKUP(AG8,очки!$A:$D,4,0))</f>
        <v>180</v>
      </c>
      <c r="AI8" s="366">
        <f t="shared" si="4"/>
        <v>1.094890510948905</v>
      </c>
      <c r="AJ8" s="491" t="s">
        <v>246</v>
      </c>
      <c r="AK8" s="305">
        <f t="shared" si="5"/>
        <v>180</v>
      </c>
      <c r="AL8" s="306"/>
      <c r="AM8" s="307"/>
      <c r="AN8" s="50"/>
      <c r="AO8" s="51"/>
    </row>
    <row r="9" spans="1:41" s="45" customFormat="1" ht="22.5">
      <c r="A9" s="292">
        <v>4</v>
      </c>
      <c r="B9" s="293"/>
      <c r="C9" s="294"/>
      <c r="D9" s="294" t="s">
        <v>30</v>
      </c>
      <c r="E9" s="294" t="s">
        <v>122</v>
      </c>
      <c r="F9" s="294">
        <v>1</v>
      </c>
      <c r="G9" s="294" t="s">
        <v>119</v>
      </c>
      <c r="H9" s="294"/>
      <c r="I9" s="438" t="s">
        <v>120</v>
      </c>
      <c r="J9" s="439" t="s">
        <v>123</v>
      </c>
      <c r="K9" s="440">
        <v>80</v>
      </c>
      <c r="L9" s="295"/>
      <c r="M9" s="296"/>
      <c r="N9" s="297"/>
      <c r="O9" s="298"/>
      <c r="P9" s="297"/>
      <c r="Q9" s="298"/>
      <c r="R9" s="297"/>
      <c r="S9" s="298"/>
      <c r="T9" s="297"/>
      <c r="U9" s="298"/>
      <c r="V9" s="297"/>
      <c r="W9" s="297"/>
      <c r="X9" s="297"/>
      <c r="Y9" s="298"/>
      <c r="Z9" s="297"/>
      <c r="AA9" s="318">
        <v>0.009363425925925926</v>
      </c>
      <c r="AB9" s="299"/>
      <c r="AC9" s="308">
        <f t="shared" si="0"/>
        <v>0.009363425925925926</v>
      </c>
      <c r="AD9" s="304">
        <f t="shared" si="1"/>
        <v>0.009363425925925926</v>
      </c>
      <c r="AE9" s="290">
        <f t="shared" si="2"/>
        <v>0</v>
      </c>
      <c r="AF9" s="290">
        <f t="shared" si="3"/>
        <v>0</v>
      </c>
      <c r="AG9" s="441">
        <v>4</v>
      </c>
      <c r="AH9" s="300">
        <f>IF(ISNA(VLOOKUP(AG9,очки!$A:$D,4,0)),0,VLOOKUP(AG9,очки!$A:$D,4,0))</f>
        <v>172</v>
      </c>
      <c r="AI9" s="366">
        <f t="shared" si="4"/>
        <v>1.181021897810219</v>
      </c>
      <c r="AJ9" s="491" t="s">
        <v>246</v>
      </c>
      <c r="AK9" s="305">
        <f t="shared" si="5"/>
        <v>172</v>
      </c>
      <c r="AL9" s="306"/>
      <c r="AM9" s="307"/>
      <c r="AN9" s="50"/>
      <c r="AO9" s="51"/>
    </row>
    <row r="10" spans="1:41" s="45" customFormat="1" ht="25.5">
      <c r="A10" s="292">
        <v>5</v>
      </c>
      <c r="B10" s="293"/>
      <c r="C10" s="294"/>
      <c r="D10" s="294" t="s">
        <v>30</v>
      </c>
      <c r="E10" s="294" t="s">
        <v>167</v>
      </c>
      <c r="F10" s="294">
        <v>12</v>
      </c>
      <c r="G10" s="294" t="s">
        <v>33</v>
      </c>
      <c r="H10" s="294"/>
      <c r="I10" s="438" t="s">
        <v>61</v>
      </c>
      <c r="J10" s="439" t="s">
        <v>168</v>
      </c>
      <c r="K10" s="440">
        <v>120</v>
      </c>
      <c r="L10" s="295"/>
      <c r="M10" s="296"/>
      <c r="N10" s="297"/>
      <c r="O10" s="298"/>
      <c r="P10" s="297"/>
      <c r="Q10" s="298"/>
      <c r="R10" s="297"/>
      <c r="S10" s="298"/>
      <c r="T10" s="297"/>
      <c r="U10" s="298"/>
      <c r="V10" s="297"/>
      <c r="W10" s="297"/>
      <c r="X10" s="297"/>
      <c r="Y10" s="298"/>
      <c r="Z10" s="297"/>
      <c r="AA10" s="318">
        <v>0.009525462962962963</v>
      </c>
      <c r="AB10" s="299"/>
      <c r="AC10" s="308">
        <f t="shared" si="0"/>
        <v>0.009525462962962963</v>
      </c>
      <c r="AD10" s="304">
        <f t="shared" si="1"/>
        <v>0.009525462962962963</v>
      </c>
      <c r="AE10" s="290">
        <f t="shared" si="2"/>
        <v>0</v>
      </c>
      <c r="AF10" s="290">
        <f t="shared" si="3"/>
        <v>0</v>
      </c>
      <c r="AG10" s="441">
        <v>5</v>
      </c>
      <c r="AH10" s="300">
        <f>IF(ISNA(VLOOKUP(AG10,очки!$A:$D,4,0)),0,VLOOKUP(AG10,очки!$A:$D,4,0))</f>
        <v>166</v>
      </c>
      <c r="AI10" s="366">
        <f t="shared" si="4"/>
        <v>1.2014598540145984</v>
      </c>
      <c r="AJ10" s="491" t="s">
        <v>247</v>
      </c>
      <c r="AK10" s="305">
        <f t="shared" si="5"/>
        <v>166</v>
      </c>
      <c r="AL10" s="306"/>
      <c r="AM10" s="307"/>
      <c r="AN10" s="50"/>
      <c r="AO10" s="51"/>
    </row>
    <row r="11" spans="1:41" s="45" customFormat="1" ht="22.5">
      <c r="A11" s="292">
        <v>6</v>
      </c>
      <c r="B11" s="443" t="s">
        <v>17</v>
      </c>
      <c r="C11" s="444" t="s">
        <v>32</v>
      </c>
      <c r="D11" s="316" t="s">
        <v>30</v>
      </c>
      <c r="E11" s="316" t="s">
        <v>184</v>
      </c>
      <c r="F11" s="445">
        <v>16</v>
      </c>
      <c r="G11" s="368" t="s">
        <v>181</v>
      </c>
      <c r="H11" s="444" t="s">
        <v>231</v>
      </c>
      <c r="I11" s="446" t="s">
        <v>63</v>
      </c>
      <c r="J11" s="439" t="s">
        <v>232</v>
      </c>
      <c r="K11" s="440">
        <v>260</v>
      </c>
      <c r="L11" s="295"/>
      <c r="M11" s="296"/>
      <c r="N11" s="297"/>
      <c r="O11" s="298"/>
      <c r="P11" s="297"/>
      <c r="Q11" s="298"/>
      <c r="R11" s="297"/>
      <c r="S11" s="298"/>
      <c r="T11" s="302"/>
      <c r="U11" s="298"/>
      <c r="V11" s="297"/>
      <c r="W11" s="297"/>
      <c r="X11" s="297"/>
      <c r="Y11" s="298"/>
      <c r="Z11" s="302"/>
      <c r="AA11" s="318">
        <v>0.010162037037037037</v>
      </c>
      <c r="AB11" s="299"/>
      <c r="AC11" s="308">
        <f t="shared" si="0"/>
        <v>0.010162037037037037</v>
      </c>
      <c r="AD11" s="304">
        <f t="shared" si="1"/>
        <v>0.010162037037037037</v>
      </c>
      <c r="AE11" s="290">
        <f t="shared" si="2"/>
        <v>0</v>
      </c>
      <c r="AF11" s="290">
        <f t="shared" si="3"/>
        <v>0</v>
      </c>
      <c r="AG11" s="441">
        <v>6</v>
      </c>
      <c r="AH11" s="300">
        <f>IF(ISNA(VLOOKUP(AG11,очки!$A:$D,4,0)),0,VLOOKUP(AG11,очки!$A:$D,4,0))</f>
        <v>160</v>
      </c>
      <c r="AI11" s="366">
        <f t="shared" si="4"/>
        <v>1.2817518248175181</v>
      </c>
      <c r="AJ11" s="491" t="s">
        <v>249</v>
      </c>
      <c r="AK11" s="309">
        <f t="shared" si="5"/>
        <v>160</v>
      </c>
      <c r="AL11" s="303"/>
      <c r="AM11" s="307"/>
      <c r="AN11" s="50"/>
      <c r="AO11" s="51"/>
    </row>
    <row r="12" spans="1:41" s="45" customFormat="1" ht="25.5">
      <c r="A12" s="292">
        <v>7</v>
      </c>
      <c r="B12" s="293" t="s">
        <v>17</v>
      </c>
      <c r="C12" s="294"/>
      <c r="D12" s="294" t="s">
        <v>30</v>
      </c>
      <c r="E12" s="294" t="s">
        <v>211</v>
      </c>
      <c r="F12" s="294">
        <v>19</v>
      </c>
      <c r="G12" s="294" t="s">
        <v>208</v>
      </c>
      <c r="H12" s="294" t="s">
        <v>212</v>
      </c>
      <c r="I12" s="438" t="s">
        <v>209</v>
      </c>
      <c r="J12" s="439" t="s">
        <v>213</v>
      </c>
      <c r="K12" s="440">
        <v>400</v>
      </c>
      <c r="L12" s="295"/>
      <c r="M12" s="296"/>
      <c r="N12" s="297"/>
      <c r="O12" s="298"/>
      <c r="P12" s="297"/>
      <c r="Q12" s="298"/>
      <c r="R12" s="297"/>
      <c r="S12" s="298"/>
      <c r="T12" s="297"/>
      <c r="U12" s="298"/>
      <c r="V12" s="297"/>
      <c r="W12" s="297"/>
      <c r="X12" s="297"/>
      <c r="Y12" s="298"/>
      <c r="Z12" s="297"/>
      <c r="AA12" s="320">
        <v>0.01025462962962963</v>
      </c>
      <c r="AB12" s="299"/>
      <c r="AC12" s="308">
        <f t="shared" si="0"/>
        <v>0.01025462962962963</v>
      </c>
      <c r="AD12" s="304">
        <f t="shared" si="1"/>
        <v>0.01025462962962963</v>
      </c>
      <c r="AE12" s="290">
        <f t="shared" si="2"/>
        <v>0</v>
      </c>
      <c r="AF12" s="290">
        <f t="shared" si="3"/>
        <v>0</v>
      </c>
      <c r="AG12" s="441">
        <v>7</v>
      </c>
      <c r="AH12" s="300">
        <f>IF(ISNA(VLOOKUP(AG12,очки!$A:$D,4,0)),0,VLOOKUP(AG12,очки!$A:$D,4,0))</f>
        <v>154</v>
      </c>
      <c r="AI12" s="366">
        <f t="shared" si="4"/>
        <v>1.2934306569343066</v>
      </c>
      <c r="AJ12" s="491" t="s">
        <v>249</v>
      </c>
      <c r="AK12" s="305">
        <f t="shared" si="5"/>
        <v>154</v>
      </c>
      <c r="AL12" s="306"/>
      <c r="AM12" s="307"/>
      <c r="AN12" s="50"/>
      <c r="AO12" s="51"/>
    </row>
    <row r="13" spans="1:41" s="45" customFormat="1" ht="22.5">
      <c r="A13" s="292">
        <v>8</v>
      </c>
      <c r="B13" s="293" t="s">
        <v>17</v>
      </c>
      <c r="C13" s="294"/>
      <c r="D13" s="294" t="s">
        <v>30</v>
      </c>
      <c r="E13" s="294" t="s">
        <v>163</v>
      </c>
      <c r="F13" s="294">
        <v>10</v>
      </c>
      <c r="G13" s="294" t="s">
        <v>161</v>
      </c>
      <c r="H13" s="294" t="s">
        <v>56</v>
      </c>
      <c r="I13" s="438" t="s">
        <v>120</v>
      </c>
      <c r="J13" s="439" t="s">
        <v>164</v>
      </c>
      <c r="K13" s="440">
        <v>260</v>
      </c>
      <c r="L13" s="295"/>
      <c r="M13" s="296"/>
      <c r="N13" s="297"/>
      <c r="O13" s="298"/>
      <c r="P13" s="297"/>
      <c r="Q13" s="298"/>
      <c r="R13" s="297"/>
      <c r="S13" s="298"/>
      <c r="T13" s="297"/>
      <c r="U13" s="298"/>
      <c r="V13" s="297"/>
      <c r="W13" s="297"/>
      <c r="X13" s="297"/>
      <c r="Y13" s="298"/>
      <c r="Z13" s="297"/>
      <c r="AA13" s="320">
        <v>0.010578703703703703</v>
      </c>
      <c r="AB13" s="299"/>
      <c r="AC13" s="308">
        <f t="shared" si="0"/>
        <v>0.010578703703703703</v>
      </c>
      <c r="AD13" s="304">
        <f t="shared" si="1"/>
        <v>0.010578703703703703</v>
      </c>
      <c r="AE13" s="290">
        <f t="shared" si="2"/>
        <v>0</v>
      </c>
      <c r="AF13" s="290">
        <f t="shared" si="3"/>
        <v>0</v>
      </c>
      <c r="AG13" s="441">
        <v>8</v>
      </c>
      <c r="AH13" s="300">
        <f>IF(ISNA(VLOOKUP(AG13,очки!$A:$D,4,0)),0,VLOOKUP(AG13,очки!$A:$D,4,0))</f>
        <v>148</v>
      </c>
      <c r="AI13" s="366">
        <f t="shared" si="4"/>
        <v>1.3343065693430656</v>
      </c>
      <c r="AJ13" s="491" t="s">
        <v>249</v>
      </c>
      <c r="AK13" s="305">
        <f t="shared" si="5"/>
        <v>148</v>
      </c>
      <c r="AL13" s="306"/>
      <c r="AM13" s="307"/>
      <c r="AN13" s="50"/>
      <c r="AO13" s="51"/>
    </row>
    <row r="14" spans="1:41" s="45" customFormat="1" ht="25.5">
      <c r="A14" s="292">
        <v>9</v>
      </c>
      <c r="B14" s="293" t="s">
        <v>17</v>
      </c>
      <c r="C14" s="294"/>
      <c r="D14" s="294" t="s">
        <v>30</v>
      </c>
      <c r="E14" s="294" t="s">
        <v>230</v>
      </c>
      <c r="F14" s="294">
        <v>30</v>
      </c>
      <c r="G14" s="294" t="s">
        <v>226</v>
      </c>
      <c r="H14" s="294" t="s">
        <v>231</v>
      </c>
      <c r="I14" s="438" t="s">
        <v>228</v>
      </c>
      <c r="J14" s="439" t="s">
        <v>183</v>
      </c>
      <c r="K14" s="440">
        <v>80</v>
      </c>
      <c r="L14" s="295"/>
      <c r="M14" s="296"/>
      <c r="N14" s="297"/>
      <c r="O14" s="298"/>
      <c r="P14" s="297"/>
      <c r="Q14" s="298"/>
      <c r="R14" s="297"/>
      <c r="S14" s="298"/>
      <c r="T14" s="297"/>
      <c r="U14" s="298"/>
      <c r="V14" s="297"/>
      <c r="W14" s="297"/>
      <c r="X14" s="297"/>
      <c r="Y14" s="298"/>
      <c r="Z14" s="297"/>
      <c r="AA14" s="318">
        <v>0.01167824074074074</v>
      </c>
      <c r="AB14" s="299"/>
      <c r="AC14" s="308">
        <f t="shared" si="0"/>
        <v>0.01167824074074074</v>
      </c>
      <c r="AD14" s="304">
        <f t="shared" si="1"/>
        <v>0.01167824074074074</v>
      </c>
      <c r="AE14" s="290">
        <f t="shared" si="2"/>
        <v>0</v>
      </c>
      <c r="AF14" s="290">
        <f t="shared" si="3"/>
        <v>0</v>
      </c>
      <c r="AG14" s="441">
        <v>9</v>
      </c>
      <c r="AH14" s="300">
        <f>IF(ISNA(VLOOKUP(AG14,очки!$A:$D,4,0)),0,VLOOKUP(AG14,очки!$A:$D,4,0))</f>
        <v>144</v>
      </c>
      <c r="AI14" s="366">
        <f t="shared" si="4"/>
        <v>1.472992700729927</v>
      </c>
      <c r="AJ14" s="491"/>
      <c r="AK14" s="305">
        <f t="shared" si="5"/>
        <v>144</v>
      </c>
      <c r="AL14" s="306"/>
      <c r="AM14" s="307"/>
      <c r="AN14" s="50"/>
      <c r="AO14" s="51"/>
    </row>
    <row r="15" spans="1:41" s="45" customFormat="1" ht="25.5">
      <c r="A15" s="292">
        <v>10</v>
      </c>
      <c r="B15" s="293" t="s">
        <v>17</v>
      </c>
      <c r="C15" s="294"/>
      <c r="D15" s="294" t="s">
        <v>30</v>
      </c>
      <c r="E15" s="294" t="s">
        <v>154</v>
      </c>
      <c r="F15" s="294">
        <v>9</v>
      </c>
      <c r="G15" s="294" t="s">
        <v>68</v>
      </c>
      <c r="H15" s="294" t="s">
        <v>206</v>
      </c>
      <c r="I15" s="438" t="s">
        <v>134</v>
      </c>
      <c r="J15" s="439" t="s">
        <v>155</v>
      </c>
      <c r="K15" s="440">
        <v>80</v>
      </c>
      <c r="L15" s="295"/>
      <c r="M15" s="296"/>
      <c r="N15" s="297"/>
      <c r="O15" s="298"/>
      <c r="P15" s="297"/>
      <c r="Q15" s="298"/>
      <c r="R15" s="297"/>
      <c r="S15" s="298"/>
      <c r="T15" s="297"/>
      <c r="U15" s="298"/>
      <c r="V15" s="297"/>
      <c r="W15" s="297"/>
      <c r="X15" s="297"/>
      <c r="Y15" s="298"/>
      <c r="Z15" s="297"/>
      <c r="AA15" s="318">
        <v>0.012280092592592592</v>
      </c>
      <c r="AB15" s="299"/>
      <c r="AC15" s="308">
        <f t="shared" si="0"/>
        <v>0.012280092592592592</v>
      </c>
      <c r="AD15" s="304">
        <f t="shared" si="1"/>
        <v>0.012280092592592592</v>
      </c>
      <c r="AE15" s="290">
        <f t="shared" si="2"/>
        <v>0</v>
      </c>
      <c r="AF15" s="290">
        <f t="shared" si="3"/>
        <v>0</v>
      </c>
      <c r="AG15" s="441">
        <v>10</v>
      </c>
      <c r="AH15" s="300">
        <f>IF(ISNA(VLOOKUP(AG15,очки!$A:$D,4,0)),0,VLOOKUP(AG15,очки!$A:$D,4,0))</f>
        <v>140</v>
      </c>
      <c r="AI15" s="366">
        <f t="shared" si="4"/>
        <v>1.5489051094890511</v>
      </c>
      <c r="AJ15" s="491"/>
      <c r="AK15" s="305">
        <f>IF(COUNTIF(AE15:AE16,4)&gt;0,"",SUM(AH15:AH16))</f>
        <v>276</v>
      </c>
      <c r="AL15" s="306"/>
      <c r="AM15" s="307"/>
      <c r="AN15" s="50"/>
      <c r="AO15" s="51"/>
    </row>
    <row r="16" spans="1:41" s="45" customFormat="1" ht="22.5">
      <c r="A16" s="292">
        <v>11</v>
      </c>
      <c r="B16" s="293"/>
      <c r="C16" s="294"/>
      <c r="D16" s="294" t="s">
        <v>30</v>
      </c>
      <c r="E16" s="294" t="s">
        <v>131</v>
      </c>
      <c r="F16" s="294">
        <v>3</v>
      </c>
      <c r="G16" s="294" t="s">
        <v>130</v>
      </c>
      <c r="H16" s="294"/>
      <c r="I16" s="438" t="s">
        <v>130</v>
      </c>
      <c r="J16" s="439" t="s">
        <v>196</v>
      </c>
      <c r="K16" s="440">
        <v>40</v>
      </c>
      <c r="L16" s="295"/>
      <c r="M16" s="296"/>
      <c r="N16" s="297"/>
      <c r="O16" s="298"/>
      <c r="P16" s="297"/>
      <c r="Q16" s="298"/>
      <c r="R16" s="297"/>
      <c r="S16" s="298"/>
      <c r="T16" s="297"/>
      <c r="U16" s="298"/>
      <c r="V16" s="297"/>
      <c r="W16" s="297"/>
      <c r="X16" s="297"/>
      <c r="Y16" s="298"/>
      <c r="Z16" s="297"/>
      <c r="AA16" s="318">
        <v>0.012337962962962962</v>
      </c>
      <c r="AB16" s="299"/>
      <c r="AC16" s="308">
        <f t="shared" si="0"/>
        <v>0.012337962962962962</v>
      </c>
      <c r="AD16" s="304">
        <f t="shared" si="1"/>
        <v>0.012337962962962962</v>
      </c>
      <c r="AE16" s="290">
        <f t="shared" si="2"/>
        <v>0</v>
      </c>
      <c r="AF16" s="290">
        <f t="shared" si="3"/>
        <v>0</v>
      </c>
      <c r="AG16" s="441">
        <v>11</v>
      </c>
      <c r="AH16" s="300">
        <f>IF(ISNA(VLOOKUP(AG16,очки!$A:$D,4,0)),0,VLOOKUP(AG16,очки!$A:$D,4,0))</f>
        <v>136</v>
      </c>
      <c r="AI16" s="366">
        <f t="shared" si="4"/>
        <v>1.5562043795620437</v>
      </c>
      <c r="AJ16" s="491"/>
      <c r="AK16" s="309">
        <f>IF(COUNTIF(AE15:AE16,4)&gt;0,"",SUM(AH15:AH16))</f>
        <v>276</v>
      </c>
      <c r="AL16" s="303"/>
      <c r="AM16" s="307"/>
      <c r="AN16" s="50"/>
      <c r="AO16" s="51"/>
    </row>
    <row r="17" spans="1:41" s="45" customFormat="1" ht="25.5">
      <c r="A17" s="292">
        <v>12</v>
      </c>
      <c r="B17" s="293"/>
      <c r="C17" s="294"/>
      <c r="D17" s="294" t="s">
        <v>30</v>
      </c>
      <c r="E17" s="294" t="s">
        <v>221</v>
      </c>
      <c r="F17" s="294">
        <v>14</v>
      </c>
      <c r="G17" s="294" t="s">
        <v>177</v>
      </c>
      <c r="H17" s="294"/>
      <c r="I17" s="438" t="s">
        <v>120</v>
      </c>
      <c r="J17" s="439" t="s">
        <v>222</v>
      </c>
      <c r="K17" s="440">
        <v>80</v>
      </c>
      <c r="L17" s="295"/>
      <c r="M17" s="296"/>
      <c r="N17" s="297"/>
      <c r="O17" s="298"/>
      <c r="P17" s="297"/>
      <c r="Q17" s="298"/>
      <c r="R17" s="297"/>
      <c r="S17" s="298"/>
      <c r="T17" s="297"/>
      <c r="U17" s="298"/>
      <c r="V17" s="297"/>
      <c r="W17" s="297"/>
      <c r="X17" s="297"/>
      <c r="Y17" s="298"/>
      <c r="Z17" s="302"/>
      <c r="AA17" s="318">
        <v>0.01258101851851852</v>
      </c>
      <c r="AB17" s="299"/>
      <c r="AC17" s="308">
        <f t="shared" si="0"/>
        <v>0.01258101851851852</v>
      </c>
      <c r="AD17" s="304">
        <f t="shared" si="1"/>
        <v>0.01258101851851852</v>
      </c>
      <c r="AE17" s="290">
        <f t="shared" si="2"/>
        <v>0</v>
      </c>
      <c r="AF17" s="290">
        <f t="shared" si="3"/>
        <v>0</v>
      </c>
      <c r="AG17" s="441">
        <v>12</v>
      </c>
      <c r="AH17" s="300">
        <f>IF(ISNA(VLOOKUP(AG17,очки!$A:$D,4,0)),0,VLOOKUP(AG17,очки!$A:$D,4,0))</f>
        <v>132</v>
      </c>
      <c r="AI17" s="366">
        <f t="shared" si="4"/>
        <v>1.5868613138686132</v>
      </c>
      <c r="AJ17" s="491"/>
      <c r="AK17" s="309">
        <f>IF(COUNTIF(AE17:AE17,4)&gt;0,"",SUM(AH17:AH17))</f>
        <v>132</v>
      </c>
      <c r="AL17" s="303"/>
      <c r="AM17" s="307"/>
      <c r="AN17" s="50"/>
      <c r="AO17" s="51"/>
    </row>
    <row r="18" spans="1:41" s="45" customFormat="1" ht="25.5">
      <c r="A18" s="292">
        <v>13</v>
      </c>
      <c r="B18" s="293" t="s">
        <v>17</v>
      </c>
      <c r="C18" s="294"/>
      <c r="D18" s="294" t="s">
        <v>30</v>
      </c>
      <c r="E18" s="294" t="s">
        <v>202</v>
      </c>
      <c r="F18" s="294">
        <v>6</v>
      </c>
      <c r="G18" s="294" t="s">
        <v>142</v>
      </c>
      <c r="H18" s="294" t="s">
        <v>72</v>
      </c>
      <c r="I18" s="438" t="s">
        <v>143</v>
      </c>
      <c r="J18" s="439" t="s">
        <v>203</v>
      </c>
      <c r="K18" s="440">
        <v>80</v>
      </c>
      <c r="L18" s="295"/>
      <c r="M18" s="296"/>
      <c r="N18" s="297"/>
      <c r="O18" s="298"/>
      <c r="P18" s="297"/>
      <c r="Q18" s="298"/>
      <c r="R18" s="297"/>
      <c r="S18" s="298"/>
      <c r="T18" s="297"/>
      <c r="U18" s="298"/>
      <c r="V18" s="297"/>
      <c r="W18" s="297"/>
      <c r="X18" s="297"/>
      <c r="Y18" s="298"/>
      <c r="Z18" s="297"/>
      <c r="AA18" s="318">
        <v>0.01269675925925926</v>
      </c>
      <c r="AB18" s="299"/>
      <c r="AC18" s="308">
        <f t="shared" si="0"/>
        <v>0.01269675925925926</v>
      </c>
      <c r="AD18" s="304">
        <f t="shared" si="1"/>
        <v>0.01269675925925926</v>
      </c>
      <c r="AE18" s="290">
        <f t="shared" si="2"/>
        <v>0</v>
      </c>
      <c r="AF18" s="290">
        <f t="shared" si="3"/>
        <v>0</v>
      </c>
      <c r="AG18" s="441">
        <v>13</v>
      </c>
      <c r="AH18" s="300">
        <f>IF(ISNA(VLOOKUP(AG18,очки!$A:$D,4,0)),0,VLOOKUP(AG18,очки!$A:$D,4,0))</f>
        <v>128</v>
      </c>
      <c r="AI18" s="366">
        <f t="shared" si="4"/>
        <v>1.6014598540145986</v>
      </c>
      <c r="AJ18" s="491"/>
      <c r="AK18" s="309">
        <f>IF(COUNTIF(AE18:AE18,4)&gt;0,"",SUM(AH18:AH18))</f>
        <v>128</v>
      </c>
      <c r="AL18" s="303"/>
      <c r="AM18" s="307"/>
      <c r="AN18" s="50"/>
      <c r="AO18" s="51"/>
    </row>
    <row r="19" spans="1:41" s="45" customFormat="1" ht="25.5">
      <c r="A19" s="292">
        <v>14</v>
      </c>
      <c r="B19" s="293" t="s">
        <v>17</v>
      </c>
      <c r="C19" s="294"/>
      <c r="D19" s="294" t="s">
        <v>30</v>
      </c>
      <c r="E19" s="294" t="s">
        <v>173</v>
      </c>
      <c r="F19" s="294">
        <v>13</v>
      </c>
      <c r="G19" s="294" t="s">
        <v>170</v>
      </c>
      <c r="H19" s="294" t="s">
        <v>217</v>
      </c>
      <c r="I19" s="438" t="s">
        <v>171</v>
      </c>
      <c r="J19" s="439" t="s">
        <v>174</v>
      </c>
      <c r="K19" s="440">
        <v>120</v>
      </c>
      <c r="L19" s="295"/>
      <c r="M19" s="296"/>
      <c r="N19" s="297"/>
      <c r="O19" s="298"/>
      <c r="P19" s="297"/>
      <c r="Q19" s="298"/>
      <c r="R19" s="297"/>
      <c r="S19" s="298"/>
      <c r="T19" s="297"/>
      <c r="U19" s="298"/>
      <c r="V19" s="297"/>
      <c r="W19" s="297"/>
      <c r="X19" s="297"/>
      <c r="Y19" s="298"/>
      <c r="Z19" s="297"/>
      <c r="AA19" s="318">
        <v>0.013136574074074077</v>
      </c>
      <c r="AB19" s="299"/>
      <c r="AC19" s="308">
        <f t="shared" si="0"/>
        <v>0.013136574074074077</v>
      </c>
      <c r="AD19" s="304">
        <f t="shared" si="1"/>
        <v>0.013136574074074077</v>
      </c>
      <c r="AE19" s="290">
        <f t="shared" si="2"/>
        <v>0</v>
      </c>
      <c r="AF19" s="290">
        <f t="shared" si="3"/>
        <v>0</v>
      </c>
      <c r="AG19" s="441">
        <v>14</v>
      </c>
      <c r="AH19" s="300">
        <f>IF(ISNA(VLOOKUP(AG19,очки!$A:$D,4,0)),0,VLOOKUP(AG19,очки!$A:$D,4,0))</f>
        <v>124</v>
      </c>
      <c r="AI19" s="366">
        <f t="shared" si="4"/>
        <v>1.6569343065693434</v>
      </c>
      <c r="AJ19" s="491"/>
      <c r="AK19" s="309">
        <f>IF(COUNTIF(AE19:AE19,4)&gt;0,"",SUM(AH19:AH19))</f>
        <v>124</v>
      </c>
      <c r="AL19" s="303"/>
      <c r="AM19" s="307"/>
      <c r="AN19" s="50"/>
      <c r="AO19" s="51"/>
    </row>
    <row r="20" spans="1:41" s="45" customFormat="1" ht="25.5">
      <c r="A20" s="292">
        <v>15</v>
      </c>
      <c r="B20" s="293" t="s">
        <v>17</v>
      </c>
      <c r="C20" s="294"/>
      <c r="D20" s="294" t="s">
        <v>30</v>
      </c>
      <c r="E20" s="294" t="s">
        <v>127</v>
      </c>
      <c r="F20" s="294">
        <v>2</v>
      </c>
      <c r="G20" s="294" t="s">
        <v>125</v>
      </c>
      <c r="H20" s="294" t="s">
        <v>191</v>
      </c>
      <c r="I20" s="438" t="s">
        <v>120</v>
      </c>
      <c r="J20" s="439" t="s">
        <v>128</v>
      </c>
      <c r="K20" s="440">
        <v>80</v>
      </c>
      <c r="L20" s="295"/>
      <c r="M20" s="296"/>
      <c r="N20" s="297"/>
      <c r="O20" s="298"/>
      <c r="P20" s="297"/>
      <c r="Q20" s="298"/>
      <c r="R20" s="297"/>
      <c r="S20" s="298"/>
      <c r="T20" s="302"/>
      <c r="U20" s="298"/>
      <c r="V20" s="297"/>
      <c r="W20" s="297"/>
      <c r="X20" s="297"/>
      <c r="Y20" s="298"/>
      <c r="Z20" s="297"/>
      <c r="AA20" s="318">
        <v>0.014479166666666668</v>
      </c>
      <c r="AB20" s="299"/>
      <c r="AC20" s="308">
        <f t="shared" si="0"/>
        <v>0.014479166666666668</v>
      </c>
      <c r="AD20" s="304">
        <f t="shared" si="1"/>
        <v>0.014479166666666668</v>
      </c>
      <c r="AE20" s="290">
        <f t="shared" si="2"/>
        <v>0</v>
      </c>
      <c r="AF20" s="290">
        <f t="shared" si="3"/>
        <v>0</v>
      </c>
      <c r="AG20" s="441">
        <v>15</v>
      </c>
      <c r="AH20" s="300">
        <f>IF(ISNA(VLOOKUP(AG20,очки!$A:$D,4,0)),0,VLOOKUP(AG20,очки!$A:$D,4,0))</f>
        <v>120</v>
      </c>
      <c r="AI20" s="366">
        <f t="shared" si="4"/>
        <v>1.8262773722627739</v>
      </c>
      <c r="AJ20" s="491"/>
      <c r="AK20" s="305">
        <f>IF(COUNTIF(AE20:AE20,4)&gt;0,"",SUM(AH20:AH20))</f>
        <v>120</v>
      </c>
      <c r="AL20" s="306"/>
      <c r="AM20" s="307"/>
      <c r="AN20" s="50"/>
      <c r="AO20" s="51"/>
    </row>
    <row r="21" spans="1:41" s="45" customFormat="1" ht="38.25">
      <c r="A21" s="292">
        <v>16</v>
      </c>
      <c r="B21" s="293" t="s">
        <v>17</v>
      </c>
      <c r="C21" s="294"/>
      <c r="D21" s="294" t="s">
        <v>30</v>
      </c>
      <c r="E21" s="294" t="s">
        <v>60</v>
      </c>
      <c r="F21" s="294">
        <v>15</v>
      </c>
      <c r="G21" s="294" t="s">
        <v>178</v>
      </c>
      <c r="H21" s="294" t="s">
        <v>178</v>
      </c>
      <c r="I21" s="438" t="s">
        <v>61</v>
      </c>
      <c r="J21" s="439" t="s">
        <v>84</v>
      </c>
      <c r="K21" s="440">
        <v>120</v>
      </c>
      <c r="L21" s="295"/>
      <c r="M21" s="296"/>
      <c r="N21" s="297"/>
      <c r="O21" s="298"/>
      <c r="P21" s="297"/>
      <c r="Q21" s="298"/>
      <c r="R21" s="297"/>
      <c r="S21" s="298"/>
      <c r="T21" s="297"/>
      <c r="U21" s="298"/>
      <c r="V21" s="297"/>
      <c r="W21" s="297"/>
      <c r="X21" s="297"/>
      <c r="Y21" s="298"/>
      <c r="Z21" s="297"/>
      <c r="AA21" s="318">
        <v>0.01638888888888889</v>
      </c>
      <c r="AB21" s="299"/>
      <c r="AC21" s="308">
        <f t="shared" si="0"/>
        <v>0.01638888888888889</v>
      </c>
      <c r="AD21" s="304">
        <f t="shared" si="1"/>
        <v>0.01638888888888889</v>
      </c>
      <c r="AE21" s="290">
        <f t="shared" si="2"/>
        <v>0</v>
      </c>
      <c r="AF21" s="290">
        <f t="shared" si="3"/>
        <v>0</v>
      </c>
      <c r="AG21" s="441">
        <v>16</v>
      </c>
      <c r="AH21" s="300">
        <f>IF(ISNA(VLOOKUP(AG21,очки!$A:$D,4,0)),0,VLOOKUP(AG21,очки!$A:$D,4,0))</f>
        <v>116</v>
      </c>
      <c r="AI21" s="366">
        <f t="shared" si="4"/>
        <v>2.067153284671533</v>
      </c>
      <c r="AJ21" s="491"/>
      <c r="AK21" s="305">
        <f>IF(COUNTIF(AE21:AE22,4)&gt;0,"",SUM(AH21:AH22))</f>
        <v>228</v>
      </c>
      <c r="AL21" s="306"/>
      <c r="AM21" s="307"/>
      <c r="AN21" s="50"/>
      <c r="AO21" s="51"/>
    </row>
    <row r="22" spans="1:41" s="45" customFormat="1" ht="25.5">
      <c r="A22" s="292">
        <v>17</v>
      </c>
      <c r="B22" s="293"/>
      <c r="C22" s="294"/>
      <c r="D22" s="294" t="s">
        <v>30</v>
      </c>
      <c r="E22" s="294" t="s">
        <v>139</v>
      </c>
      <c r="F22" s="294">
        <v>5</v>
      </c>
      <c r="G22" s="294" t="s">
        <v>137</v>
      </c>
      <c r="H22" s="294"/>
      <c r="I22" s="438" t="s">
        <v>134</v>
      </c>
      <c r="J22" s="439" t="s">
        <v>140</v>
      </c>
      <c r="K22" s="440">
        <v>80</v>
      </c>
      <c r="L22" s="295"/>
      <c r="M22" s="296"/>
      <c r="N22" s="297"/>
      <c r="O22" s="298"/>
      <c r="P22" s="297"/>
      <c r="Q22" s="298"/>
      <c r="R22" s="297"/>
      <c r="S22" s="298"/>
      <c r="T22" s="297"/>
      <c r="U22" s="298"/>
      <c r="V22" s="297"/>
      <c r="W22" s="297"/>
      <c r="X22" s="297"/>
      <c r="Y22" s="298"/>
      <c r="Z22" s="297"/>
      <c r="AA22" s="318">
        <v>0.01675925925925926</v>
      </c>
      <c r="AB22" s="299"/>
      <c r="AC22" s="308">
        <f t="shared" si="0"/>
        <v>0.01675925925925926</v>
      </c>
      <c r="AD22" s="304">
        <f t="shared" si="1"/>
        <v>0.01675925925925926</v>
      </c>
      <c r="AE22" s="290">
        <f t="shared" si="2"/>
        <v>0</v>
      </c>
      <c r="AF22" s="290">
        <f t="shared" si="3"/>
        <v>0</v>
      </c>
      <c r="AG22" s="441">
        <v>17</v>
      </c>
      <c r="AH22" s="300">
        <f>IF(ISNA(VLOOKUP(AG22,очки!$A:$D,4,0)),0,VLOOKUP(AG22,очки!$A:$D,4,0))</f>
        <v>112</v>
      </c>
      <c r="AI22" s="366">
        <f t="shared" si="4"/>
        <v>2.113868613138686</v>
      </c>
      <c r="AJ22" s="491"/>
      <c r="AK22" s="309">
        <f>IF(COUNTIF(AE21:AE22,4)&gt;0,"",SUM(AH21:AH22))</f>
        <v>228</v>
      </c>
      <c r="AL22" s="303"/>
      <c r="AM22" s="307"/>
      <c r="AN22" s="50"/>
      <c r="AO22" s="51"/>
    </row>
    <row r="23" spans="1:41" s="45" customFormat="1" ht="25.5">
      <c r="A23" s="292">
        <v>18</v>
      </c>
      <c r="B23" s="293"/>
      <c r="C23" s="294" t="s">
        <v>32</v>
      </c>
      <c r="D23" s="294" t="s">
        <v>30</v>
      </c>
      <c r="E23" s="294" t="s">
        <v>223</v>
      </c>
      <c r="F23" s="294">
        <v>14</v>
      </c>
      <c r="G23" s="294" t="s">
        <v>177</v>
      </c>
      <c r="H23" s="294"/>
      <c r="I23" s="438" t="s">
        <v>120</v>
      </c>
      <c r="J23" s="439" t="s">
        <v>224</v>
      </c>
      <c r="K23" s="440">
        <v>80</v>
      </c>
      <c r="L23" s="295"/>
      <c r="M23" s="296"/>
      <c r="N23" s="297"/>
      <c r="O23" s="298"/>
      <c r="P23" s="297"/>
      <c r="Q23" s="298"/>
      <c r="R23" s="297"/>
      <c r="S23" s="298"/>
      <c r="T23" s="297"/>
      <c r="U23" s="298"/>
      <c r="V23" s="297"/>
      <c r="W23" s="302"/>
      <c r="X23" s="302"/>
      <c r="Y23" s="298"/>
      <c r="Z23" s="297"/>
      <c r="AA23" s="318">
        <v>0.01721064814814815</v>
      </c>
      <c r="AB23" s="299"/>
      <c r="AC23" s="308">
        <f t="shared" si="0"/>
        <v>0.01721064814814815</v>
      </c>
      <c r="AD23" s="304">
        <f t="shared" si="1"/>
        <v>0.01721064814814815</v>
      </c>
      <c r="AE23" s="290">
        <f t="shared" si="2"/>
        <v>0</v>
      </c>
      <c r="AF23" s="290">
        <f t="shared" si="3"/>
        <v>0</v>
      </c>
      <c r="AG23" s="441">
        <v>18</v>
      </c>
      <c r="AH23" s="300">
        <f>IF(ISNA(VLOOKUP(AG23,очки!$A:$D,4,0)),0,VLOOKUP(AG23,очки!$A:$D,4,0))</f>
        <v>108</v>
      </c>
      <c r="AI23" s="366">
        <f t="shared" si="4"/>
        <v>2.1708029197080294</v>
      </c>
      <c r="AJ23" s="491"/>
      <c r="AK23" s="309">
        <f>IF(COUNTIF(AE23:AE23,4)&gt;0,"",SUM(AH23:AH23))</f>
        <v>108</v>
      </c>
      <c r="AL23" s="303"/>
      <c r="AM23" s="307"/>
      <c r="AN23" s="50"/>
      <c r="AO23" s="51"/>
    </row>
    <row r="24" spans="1:41" s="45" customFormat="1" ht="29.25" customHeight="1">
      <c r="A24" s="292">
        <v>19</v>
      </c>
      <c r="B24" s="293" t="s">
        <v>17</v>
      </c>
      <c r="C24" s="294" t="s">
        <v>32</v>
      </c>
      <c r="D24" s="294" t="s">
        <v>30</v>
      </c>
      <c r="E24" s="294" t="s">
        <v>175</v>
      </c>
      <c r="F24" s="294">
        <v>13</v>
      </c>
      <c r="G24" s="294" t="s">
        <v>170</v>
      </c>
      <c r="H24" s="294" t="s">
        <v>216</v>
      </c>
      <c r="I24" s="438" t="s">
        <v>171</v>
      </c>
      <c r="J24" s="439" t="s">
        <v>176</v>
      </c>
      <c r="K24" s="440">
        <v>40</v>
      </c>
      <c r="L24" s="295"/>
      <c r="M24" s="296"/>
      <c r="N24" s="297"/>
      <c r="O24" s="298"/>
      <c r="P24" s="297"/>
      <c r="Q24" s="298"/>
      <c r="R24" s="297"/>
      <c r="S24" s="298"/>
      <c r="T24" s="297"/>
      <c r="U24" s="298"/>
      <c r="V24" s="297"/>
      <c r="W24" s="297"/>
      <c r="X24" s="297"/>
      <c r="Y24" s="298"/>
      <c r="Z24" s="297"/>
      <c r="AA24" s="320">
        <v>0.01894675925925926</v>
      </c>
      <c r="AB24" s="299"/>
      <c r="AC24" s="308">
        <f t="shared" si="0"/>
        <v>0.01894675925925926</v>
      </c>
      <c r="AD24" s="304" t="str">
        <f t="shared" si="1"/>
        <v>прев. КВ</v>
      </c>
      <c r="AE24" s="290">
        <f t="shared" si="2"/>
        <v>2</v>
      </c>
      <c r="AF24" s="290">
        <f t="shared" si="3"/>
        <v>0</v>
      </c>
      <c r="AG24" s="441"/>
      <c r="AH24" s="300">
        <f>IF(ISNA(VLOOKUP(AG24,очки!$A:$D,4,0)),0,VLOOKUP(AG24,очки!$A:$D,4,0))</f>
        <v>0</v>
      </c>
      <c r="AI24" s="366">
        <f t="shared" si="4"/>
      </c>
      <c r="AJ24" s="491"/>
      <c r="AK24" s="309">
        <f>IF(COUNTIF(AE24:AE24,4)&gt;0,"",SUM(AH24:AH24))</f>
        <v>0</v>
      </c>
      <c r="AL24" s="303"/>
      <c r="AM24" s="307"/>
      <c r="AN24" s="50"/>
      <c r="AO24" s="51"/>
    </row>
    <row r="25" spans="1:41" s="45" customFormat="1" ht="23.25" thickBot="1">
      <c r="A25" s="466">
        <v>20</v>
      </c>
      <c r="B25" s="528" t="s">
        <v>17</v>
      </c>
      <c r="C25" s="362" t="s">
        <v>32</v>
      </c>
      <c r="D25" s="529" t="s">
        <v>30</v>
      </c>
      <c r="E25" s="530" t="s">
        <v>165</v>
      </c>
      <c r="F25" s="528">
        <v>10</v>
      </c>
      <c r="G25" s="360" t="s">
        <v>161</v>
      </c>
      <c r="H25" s="360" t="s">
        <v>56</v>
      </c>
      <c r="I25" s="364" t="s">
        <v>120</v>
      </c>
      <c r="J25" s="531" t="s">
        <v>166</v>
      </c>
      <c r="K25" s="473">
        <v>40</v>
      </c>
      <c r="L25" s="474"/>
      <c r="M25" s="475"/>
      <c r="N25" s="355"/>
      <c r="O25" s="356"/>
      <c r="P25" s="355"/>
      <c r="Q25" s="356"/>
      <c r="R25" s="355"/>
      <c r="S25" s="356"/>
      <c r="T25" s="355"/>
      <c r="U25" s="356"/>
      <c r="V25" s="355"/>
      <c r="W25" s="355"/>
      <c r="X25" s="355"/>
      <c r="Y25" s="356"/>
      <c r="Z25" s="355"/>
      <c r="AA25" s="476">
        <v>0.019074074074074073</v>
      </c>
      <c r="AB25" s="477"/>
      <c r="AC25" s="478">
        <f t="shared" si="0"/>
        <v>0.019074074074074073</v>
      </c>
      <c r="AD25" s="479" t="str">
        <f t="shared" si="1"/>
        <v>прев. КВ</v>
      </c>
      <c r="AE25" s="480">
        <f t="shared" si="2"/>
        <v>2</v>
      </c>
      <c r="AF25" s="480">
        <f t="shared" si="3"/>
        <v>0</v>
      </c>
      <c r="AG25" s="465"/>
      <c r="AH25" s="532">
        <f>IF(ISNA(VLOOKUP(AG25,очки!$A:$D,4,0)),0,VLOOKUP(AG25,очки!$A:$D,4,0))</f>
        <v>0</v>
      </c>
      <c r="AI25" s="533">
        <f t="shared" si="4"/>
      </c>
      <c r="AJ25" s="492"/>
      <c r="AK25" s="534">
        <f>IF(COUNTIF(AE25:AE25,4)&gt;0,"",SUM(AH25:AH25))</f>
        <v>0</v>
      </c>
      <c r="AL25" s="535"/>
      <c r="AM25" s="466"/>
      <c r="AN25" s="50"/>
      <c r="AO25" s="51"/>
    </row>
    <row r="26" spans="4:39" s="45" customFormat="1" ht="12.75" outlineLevel="1">
      <c r="D26" s="34"/>
      <c r="E26" s="34" t="s">
        <v>97</v>
      </c>
      <c r="I26" s="52"/>
      <c r="J26" s="50" t="s">
        <v>8</v>
      </c>
      <c r="K26" s="53">
        <v>960</v>
      </c>
      <c r="M26" s="131"/>
      <c r="O26" s="131"/>
      <c r="Q26" s="131"/>
      <c r="S26" s="131"/>
      <c r="U26" s="131"/>
      <c r="Y26" s="131"/>
      <c r="AA26" s="54"/>
      <c r="AC26" s="54"/>
      <c r="AD26" s="37"/>
      <c r="AG26" s="136"/>
      <c r="AH26" s="136"/>
      <c r="AI26" s="37"/>
      <c r="AJ26" s="493"/>
      <c r="AK26" s="118"/>
      <c r="AL26" s="56"/>
      <c r="AM26" s="56"/>
    </row>
    <row r="27" spans="1:42" s="56" customFormat="1" ht="27.75" customHeight="1" outlineLevel="1">
      <c r="A27" s="640" t="s">
        <v>99</v>
      </c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205"/>
      <c r="AH27" s="206"/>
      <c r="AI27" s="206"/>
      <c r="AJ27" s="206"/>
      <c r="AL27" s="118"/>
      <c r="AM27" s="118"/>
      <c r="AP27" s="118"/>
    </row>
    <row r="28" spans="1:39" s="57" customFormat="1" ht="15" outlineLevel="1">
      <c r="A28" s="57" t="s">
        <v>234</v>
      </c>
      <c r="C28" s="58"/>
      <c r="D28" s="34"/>
      <c r="E28" s="34"/>
      <c r="F28" s="58"/>
      <c r="G28" s="58"/>
      <c r="H28" s="58"/>
      <c r="I28" s="59"/>
      <c r="J28" s="59"/>
      <c r="K28" s="59"/>
      <c r="L28" s="60"/>
      <c r="M28" s="63"/>
      <c r="N28" s="61"/>
      <c r="O28" s="61"/>
      <c r="P28" s="60"/>
      <c r="Q28" s="63"/>
      <c r="R28" s="61"/>
      <c r="S28" s="61"/>
      <c r="T28" s="60"/>
      <c r="U28" s="63"/>
      <c r="V28" s="60"/>
      <c r="W28" s="60"/>
      <c r="X28" s="60"/>
      <c r="Y28" s="63"/>
      <c r="Z28" s="60"/>
      <c r="AA28" s="62"/>
      <c r="AB28" s="60"/>
      <c r="AC28" s="62"/>
      <c r="AD28" s="63"/>
      <c r="AE28" s="64"/>
      <c r="AG28" s="137"/>
      <c r="AH28" s="137"/>
      <c r="AJ28" s="494"/>
      <c r="AK28" s="119"/>
      <c r="AL28" s="55"/>
      <c r="AM28" s="43"/>
    </row>
    <row r="29" spans="1:40" s="57" customFormat="1" ht="15">
      <c r="A29" s="57" t="s">
        <v>251</v>
      </c>
      <c r="D29" s="34"/>
      <c r="E29" s="34"/>
      <c r="J29" s="66"/>
      <c r="K29" s="66"/>
      <c r="L29" s="67"/>
      <c r="M29" s="132"/>
      <c r="N29" s="36"/>
      <c r="O29" s="36"/>
      <c r="Q29" s="132"/>
      <c r="R29" s="36"/>
      <c r="S29" s="36"/>
      <c r="U29" s="132"/>
      <c r="Y29" s="132"/>
      <c r="AA29" s="68"/>
      <c r="AG29" s="137"/>
      <c r="AH29" s="137"/>
      <c r="AJ29" s="494"/>
      <c r="AK29" s="119"/>
      <c r="AL29" s="55"/>
      <c r="AM29" s="43"/>
      <c r="AN29" s="65"/>
    </row>
    <row r="30" spans="9:30" ht="12.75">
      <c r="I30" s="69">
        <f>IF(LEFT(A3,9)="Предварит","Время опубликования:","")</f>
      </c>
      <c r="J30" s="70">
        <f ca="1">IF(LEFT(A3,9)="Предварит",NOW(),"")</f>
      </c>
      <c r="K30" s="71"/>
      <c r="L30" s="72"/>
      <c r="AA30" s="43"/>
      <c r="AC30" s="43"/>
      <c r="AD30" s="43"/>
    </row>
  </sheetData>
  <sheetProtection/>
  <mergeCells count="6">
    <mergeCell ref="AM4:AM5"/>
    <mergeCell ref="A27:AF27"/>
    <mergeCell ref="A1:AM1"/>
    <mergeCell ref="A3:AM3"/>
    <mergeCell ref="L4:AJ4"/>
    <mergeCell ref="AK4:AL4"/>
  </mergeCells>
  <printOptions horizontalCentered="1"/>
  <pageMargins left="0.35" right="0.15748031496062992" top="0.3937007874015748" bottom="0.31496062992125984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N75"/>
  <sheetViews>
    <sheetView view="pageBreakPreview" zoomScale="70" zoomScaleNormal="70" zoomScaleSheetLayoutView="70" zoomScalePageLayoutView="0" workbookViewId="0" topLeftCell="A1">
      <selection activeCell="AG6" sqref="AG6"/>
    </sheetView>
  </sheetViews>
  <sheetFormatPr defaultColWidth="9.140625" defaultRowHeight="12.75" outlineLevelRow="1" outlineLevelCol="1"/>
  <cols>
    <col min="1" max="1" width="4.28125" style="43" customWidth="1"/>
    <col min="2" max="2" width="4.28125" style="43" hidden="1" customWidth="1" outlineLevel="1"/>
    <col min="3" max="3" width="5.140625" style="43" hidden="1" customWidth="1" outlineLevel="1"/>
    <col min="4" max="4" width="3.7109375" style="34" customWidth="1" collapsed="1"/>
    <col min="5" max="5" width="18.140625" style="34" hidden="1" customWidth="1"/>
    <col min="6" max="6" width="4.7109375" style="43" customWidth="1"/>
    <col min="7" max="7" width="22.8515625" style="43" customWidth="1"/>
    <col min="8" max="8" width="12.421875" style="43" hidden="1" customWidth="1"/>
    <col min="9" max="9" width="18.00390625" style="71" customWidth="1"/>
    <col min="10" max="10" width="27.7109375" style="35" customWidth="1"/>
    <col min="11" max="11" width="8.8515625" style="35" customWidth="1" outlineLevel="1"/>
    <col min="12" max="12" width="8.8515625" style="43" hidden="1" customWidth="1"/>
    <col min="13" max="13" width="8.8515625" style="128" hidden="1" customWidth="1" outlineLevel="1"/>
    <col min="14" max="14" width="5.140625" style="43" hidden="1" customWidth="1" collapsed="1"/>
    <col min="15" max="15" width="5.140625" style="128" hidden="1" customWidth="1" outlineLevel="1"/>
    <col min="16" max="16" width="5.140625" style="43" hidden="1" customWidth="1" collapsed="1"/>
    <col min="17" max="17" width="5.140625" style="128" hidden="1" customWidth="1" outlineLevel="1"/>
    <col min="18" max="18" width="5.140625" style="43" hidden="1" customWidth="1" collapsed="1"/>
    <col min="19" max="19" width="5.140625" style="128" hidden="1" customWidth="1" outlineLevel="1"/>
    <col min="20" max="20" width="5.140625" style="43" hidden="1" customWidth="1" collapsed="1"/>
    <col min="21" max="21" width="5.140625" style="128" hidden="1" customWidth="1" outlineLevel="1"/>
    <col min="22" max="22" width="5.140625" style="43" hidden="1" customWidth="1" collapsed="1"/>
    <col min="23" max="23" width="5.140625" style="43" hidden="1" customWidth="1" outlineLevel="1"/>
    <col min="24" max="24" width="5.140625" style="43" hidden="1" customWidth="1" collapsed="1"/>
    <col min="25" max="25" width="5.140625" style="128" hidden="1" customWidth="1"/>
    <col min="26" max="26" width="4.8515625" style="43" hidden="1" customWidth="1"/>
    <col min="27" max="27" width="8.8515625" style="54" customWidth="1"/>
    <col min="28" max="28" width="7.8515625" style="43" hidden="1" customWidth="1" outlineLevel="1"/>
    <col min="29" max="29" width="8.57421875" style="54" customWidth="1" collapsed="1"/>
    <col min="30" max="30" width="9.00390625" style="37" bestFit="1" customWidth="1"/>
    <col min="31" max="31" width="8.7109375" style="43" hidden="1" customWidth="1"/>
    <col min="32" max="32" width="3.421875" style="43" customWidth="1"/>
    <col min="33" max="33" width="9.421875" style="136" customWidth="1"/>
    <col min="34" max="34" width="6.7109375" style="136" hidden="1" customWidth="1"/>
    <col min="35" max="35" width="6.7109375" style="119" hidden="1" customWidth="1" outlineLevel="1"/>
    <col min="36" max="36" width="6.421875" style="55" hidden="1" customWidth="1" outlineLevel="1"/>
    <col min="37" max="37" width="3.421875" style="43" customWidth="1" collapsed="1"/>
    <col min="38" max="38" width="3.421875" style="43" hidden="1" customWidth="1" outlineLevel="1"/>
    <col min="39" max="39" width="7.57421875" style="43" hidden="1" customWidth="1" outlineLevel="1"/>
    <col min="40" max="40" width="7.57421875" style="43" hidden="1" customWidth="1"/>
    <col min="41" max="16384" width="9.140625" style="43" customWidth="1"/>
  </cols>
  <sheetData>
    <row r="1" spans="1:37" s="105" customFormat="1" ht="59.25" customHeight="1" thickBot="1">
      <c r="A1" s="633" t="s">
        <v>245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</row>
    <row r="2" spans="1:37" s="105" customFormat="1" ht="13.5" thickTop="1">
      <c r="A2" s="214" t="s">
        <v>237</v>
      </c>
      <c r="B2" s="106"/>
      <c r="C2" s="106"/>
      <c r="G2" s="107"/>
      <c r="H2" s="107"/>
      <c r="I2" s="107"/>
      <c r="J2" s="108"/>
      <c r="K2" s="109"/>
      <c r="M2" s="122"/>
      <c r="N2" s="109"/>
      <c r="O2" s="109"/>
      <c r="Q2" s="122"/>
      <c r="S2" s="122"/>
      <c r="U2" s="122"/>
      <c r="W2" s="110"/>
      <c r="X2" s="110"/>
      <c r="Y2" s="126"/>
      <c r="Z2" s="110"/>
      <c r="AA2" s="111"/>
      <c r="AB2" s="112"/>
      <c r="AC2" s="113"/>
      <c r="AD2" s="114"/>
      <c r="AF2" s="116"/>
      <c r="AG2" s="134"/>
      <c r="AH2" s="138"/>
      <c r="AK2" s="215" t="s">
        <v>236</v>
      </c>
    </row>
    <row r="3" spans="1:39" s="34" customFormat="1" ht="60" customHeight="1" thickBot="1">
      <c r="A3" s="641" t="s">
        <v>254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38"/>
      <c r="AM3" s="38"/>
    </row>
    <row r="4" spans="1:39" s="34" customFormat="1" ht="25.5" customHeight="1" thickBot="1">
      <c r="A4" s="83"/>
      <c r="B4" s="85"/>
      <c r="C4" s="86"/>
      <c r="D4" s="92"/>
      <c r="E4" s="92"/>
      <c r="F4" s="85"/>
      <c r="G4" s="79"/>
      <c r="H4" s="79"/>
      <c r="I4" s="420"/>
      <c r="J4" s="421"/>
      <c r="K4" s="422"/>
      <c r="L4" s="642" t="s">
        <v>29</v>
      </c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4" t="s">
        <v>20</v>
      </c>
      <c r="AJ4" s="642"/>
      <c r="AK4" s="645" t="s">
        <v>15</v>
      </c>
      <c r="AL4" s="38"/>
      <c r="AM4" s="38"/>
    </row>
    <row r="5" spans="1:40" ht="92.25" customHeight="1" thickBot="1">
      <c r="A5" s="346" t="s">
        <v>5</v>
      </c>
      <c r="B5" s="200" t="s">
        <v>13</v>
      </c>
      <c r="C5" s="201" t="s">
        <v>31</v>
      </c>
      <c r="D5" s="202" t="s">
        <v>26</v>
      </c>
      <c r="E5" s="203" t="s">
        <v>27</v>
      </c>
      <c r="F5" s="200" t="s">
        <v>6</v>
      </c>
      <c r="G5" s="204" t="s">
        <v>0</v>
      </c>
      <c r="H5" s="204" t="s">
        <v>34</v>
      </c>
      <c r="I5" s="423" t="s">
        <v>11</v>
      </c>
      <c r="J5" s="424" t="s">
        <v>28</v>
      </c>
      <c r="K5" s="425" t="s">
        <v>1</v>
      </c>
      <c r="L5" s="426" t="s">
        <v>23</v>
      </c>
      <c r="M5" s="347" t="s">
        <v>25</v>
      </c>
      <c r="N5" s="427" t="s">
        <v>239</v>
      </c>
      <c r="O5" s="427" t="s">
        <v>25</v>
      </c>
      <c r="P5" s="427" t="s">
        <v>240</v>
      </c>
      <c r="Q5" s="427" t="s">
        <v>25</v>
      </c>
      <c r="R5" s="427" t="s">
        <v>241</v>
      </c>
      <c r="S5" s="427" t="s">
        <v>25</v>
      </c>
      <c r="T5" s="427" t="s">
        <v>242</v>
      </c>
      <c r="U5" s="427" t="s">
        <v>25</v>
      </c>
      <c r="V5" s="427" t="s">
        <v>243</v>
      </c>
      <c r="W5" s="427" t="s">
        <v>25</v>
      </c>
      <c r="X5" s="427" t="s">
        <v>244</v>
      </c>
      <c r="Y5" s="347" t="s">
        <v>25</v>
      </c>
      <c r="Z5" s="427" t="s">
        <v>238</v>
      </c>
      <c r="AA5" s="343" t="s">
        <v>24</v>
      </c>
      <c r="AB5" s="348" t="s">
        <v>185</v>
      </c>
      <c r="AC5" s="349" t="s">
        <v>12</v>
      </c>
      <c r="AD5" s="350" t="s">
        <v>2</v>
      </c>
      <c r="AE5" s="351" t="s">
        <v>10</v>
      </c>
      <c r="AF5" s="352" t="s">
        <v>7</v>
      </c>
      <c r="AG5" s="353" t="s">
        <v>3</v>
      </c>
      <c r="AH5" s="142" t="s">
        <v>37</v>
      </c>
      <c r="AI5" s="117" t="s">
        <v>38</v>
      </c>
      <c r="AJ5" s="40" t="s">
        <v>19</v>
      </c>
      <c r="AK5" s="646" t="s">
        <v>15</v>
      </c>
      <c r="AL5" s="41" t="s">
        <v>9</v>
      </c>
      <c r="AM5" s="42">
        <v>0.017361111111111112</v>
      </c>
      <c r="AN5" s="42">
        <v>0.017361111111111112</v>
      </c>
    </row>
    <row r="6" spans="1:37" s="45" customFormat="1" ht="25.5">
      <c r="A6" s="305">
        <v>1</v>
      </c>
      <c r="B6" s="428"/>
      <c r="C6" s="429"/>
      <c r="D6" s="429" t="s">
        <v>30</v>
      </c>
      <c r="E6" s="429" t="s">
        <v>197</v>
      </c>
      <c r="F6" s="305">
        <v>4</v>
      </c>
      <c r="G6" s="305" t="s">
        <v>133</v>
      </c>
      <c r="H6" s="305"/>
      <c r="I6" s="363" t="s">
        <v>134</v>
      </c>
      <c r="J6" s="430" t="s">
        <v>198</v>
      </c>
      <c r="K6" s="431">
        <v>220</v>
      </c>
      <c r="L6" s="432"/>
      <c r="M6" s="433"/>
      <c r="N6" s="313"/>
      <c r="O6" s="314"/>
      <c r="P6" s="313"/>
      <c r="Q6" s="314"/>
      <c r="R6" s="313"/>
      <c r="S6" s="314"/>
      <c r="T6" s="313"/>
      <c r="U6" s="314"/>
      <c r="V6" s="313"/>
      <c r="W6" s="313"/>
      <c r="X6" s="313"/>
      <c r="Y6" s="314"/>
      <c r="Z6" s="313"/>
      <c r="AA6" s="442"/>
      <c r="AB6" s="371"/>
      <c r="AC6" s="434" t="s">
        <v>98</v>
      </c>
      <c r="AD6" s="435" t="s">
        <v>186</v>
      </c>
      <c r="AE6" s="436">
        <v>4</v>
      </c>
      <c r="AF6" s="436">
        <v>0</v>
      </c>
      <c r="AG6" s="437" t="e">
        <v>#N/A</v>
      </c>
      <c r="AH6" s="291" t="e">
        <v>#N/A</v>
      </c>
      <c r="AI6" s="305" t="s">
        <v>98</v>
      </c>
      <c r="AJ6" s="306"/>
      <c r="AK6" s="307"/>
    </row>
    <row r="7" spans="1:39" s="45" customFormat="1" ht="25.5">
      <c r="A7" s="309">
        <v>2</v>
      </c>
      <c r="B7" s="293"/>
      <c r="C7" s="294"/>
      <c r="D7" s="294" t="s">
        <v>16</v>
      </c>
      <c r="E7" s="294" t="s">
        <v>136</v>
      </c>
      <c r="F7" s="309">
        <v>5</v>
      </c>
      <c r="G7" s="309" t="s">
        <v>137</v>
      </c>
      <c r="H7" s="309"/>
      <c r="I7" s="438" t="s">
        <v>134</v>
      </c>
      <c r="J7" s="439" t="s">
        <v>138</v>
      </c>
      <c r="K7" s="440">
        <v>40</v>
      </c>
      <c r="L7" s="295"/>
      <c r="M7" s="296"/>
      <c r="N7" s="297"/>
      <c r="O7" s="298"/>
      <c r="P7" s="297"/>
      <c r="Q7" s="298"/>
      <c r="R7" s="297"/>
      <c r="S7" s="298"/>
      <c r="T7" s="302"/>
      <c r="U7" s="298"/>
      <c r="V7" s="297"/>
      <c r="W7" s="297"/>
      <c r="X7" s="297"/>
      <c r="Y7" s="298"/>
      <c r="Z7" s="302"/>
      <c r="AA7" s="318">
        <v>0.01912037037037037</v>
      </c>
      <c r="AB7" s="299"/>
      <c r="AC7" s="308">
        <v>0.01912037037037037</v>
      </c>
      <c r="AD7" s="304" t="s">
        <v>52</v>
      </c>
      <c r="AE7" s="290">
        <v>2</v>
      </c>
      <c r="AF7" s="290">
        <v>0</v>
      </c>
      <c r="AG7" s="441">
        <v>0</v>
      </c>
      <c r="AH7" s="300">
        <v>0</v>
      </c>
      <c r="AI7" s="309" t="s">
        <v>98</v>
      </c>
      <c r="AJ7" s="303"/>
      <c r="AK7" s="307"/>
      <c r="AL7" s="50"/>
      <c r="AM7" s="51"/>
    </row>
    <row r="8" spans="1:39" s="45" customFormat="1" ht="22.5">
      <c r="A8" s="305">
        <v>3</v>
      </c>
      <c r="B8" s="443" t="s">
        <v>17</v>
      </c>
      <c r="C8" s="444"/>
      <c r="D8" s="316" t="s">
        <v>30</v>
      </c>
      <c r="E8" s="316" t="s">
        <v>182</v>
      </c>
      <c r="F8" s="305">
        <v>16</v>
      </c>
      <c r="G8" s="305" t="s">
        <v>181</v>
      </c>
      <c r="H8" s="305" t="s">
        <v>231</v>
      </c>
      <c r="I8" s="446" t="s">
        <v>63</v>
      </c>
      <c r="J8" s="439" t="s">
        <v>233</v>
      </c>
      <c r="K8" s="440">
        <v>120</v>
      </c>
      <c r="L8" s="295"/>
      <c r="M8" s="296"/>
      <c r="N8" s="297"/>
      <c r="O8" s="298"/>
      <c r="P8" s="297"/>
      <c r="Q8" s="298"/>
      <c r="R8" s="297"/>
      <c r="S8" s="298"/>
      <c r="T8" s="297"/>
      <c r="U8" s="298"/>
      <c r="V8" s="297"/>
      <c r="W8" s="297"/>
      <c r="X8" s="297"/>
      <c r="Y8" s="298"/>
      <c r="Z8" s="297"/>
      <c r="AA8" s="318">
        <v>0.007974537037037037</v>
      </c>
      <c r="AB8" s="299"/>
      <c r="AC8" s="308">
        <v>0.007974537037037037</v>
      </c>
      <c r="AD8" s="304">
        <v>0.007974537037037037</v>
      </c>
      <c r="AE8" s="290">
        <v>0</v>
      </c>
      <c r="AF8" s="290">
        <v>0</v>
      </c>
      <c r="AG8" s="441">
        <v>2</v>
      </c>
      <c r="AH8" s="300">
        <v>190</v>
      </c>
      <c r="AI8" s="305" t="s">
        <v>98</v>
      </c>
      <c r="AJ8" s="306">
        <v>3</v>
      </c>
      <c r="AK8" s="307"/>
      <c r="AL8" s="50"/>
      <c r="AM8" s="51"/>
    </row>
    <row r="9" spans="1:39" s="45" customFormat="1" ht="25.5">
      <c r="A9" s="537"/>
      <c r="B9" s="293"/>
      <c r="C9" s="294"/>
      <c r="D9" s="294" t="s">
        <v>16</v>
      </c>
      <c r="E9" s="294" t="s">
        <v>214</v>
      </c>
      <c r="F9" s="537">
        <v>12</v>
      </c>
      <c r="G9" s="537" t="s">
        <v>33</v>
      </c>
      <c r="H9" s="537"/>
      <c r="I9" s="438" t="s">
        <v>61</v>
      </c>
      <c r="J9" s="439" t="s">
        <v>215</v>
      </c>
      <c r="K9" s="440">
        <v>120</v>
      </c>
      <c r="L9" s="295"/>
      <c r="M9" s="296"/>
      <c r="N9" s="297"/>
      <c r="O9" s="298"/>
      <c r="P9" s="297"/>
      <c r="Q9" s="298"/>
      <c r="R9" s="297"/>
      <c r="S9" s="298"/>
      <c r="T9" s="297"/>
      <c r="U9" s="298"/>
      <c r="V9" s="297"/>
      <c r="W9" s="297"/>
      <c r="X9" s="297"/>
      <c r="Y9" s="298"/>
      <c r="Z9" s="297"/>
      <c r="AA9" s="318">
        <v>0.009907407407407408</v>
      </c>
      <c r="AB9" s="299"/>
      <c r="AC9" s="308">
        <v>0.009907407407407408</v>
      </c>
      <c r="AD9" s="304">
        <v>0.009907407407407408</v>
      </c>
      <c r="AE9" s="290">
        <v>0</v>
      </c>
      <c r="AF9" s="290">
        <v>0</v>
      </c>
      <c r="AG9" s="441">
        <v>4</v>
      </c>
      <c r="AH9" s="300">
        <v>172</v>
      </c>
      <c r="AI9" s="537">
        <v>338</v>
      </c>
      <c r="AJ9" s="303"/>
      <c r="AK9" s="307"/>
      <c r="AL9" s="50"/>
      <c r="AM9" s="51"/>
    </row>
    <row r="10" spans="1:39" s="45" customFormat="1" ht="25.5">
      <c r="A10" s="538">
        <v>4</v>
      </c>
      <c r="B10" s="293"/>
      <c r="C10" s="294"/>
      <c r="D10" s="294" t="s">
        <v>30</v>
      </c>
      <c r="E10" s="294" t="s">
        <v>167</v>
      </c>
      <c r="F10" s="538">
        <v>12</v>
      </c>
      <c r="G10" s="538" t="s">
        <v>33</v>
      </c>
      <c r="H10" s="538"/>
      <c r="I10" s="438" t="s">
        <v>61</v>
      </c>
      <c r="J10" s="439" t="s">
        <v>168</v>
      </c>
      <c r="K10" s="440">
        <v>120</v>
      </c>
      <c r="L10" s="295"/>
      <c r="M10" s="296"/>
      <c r="N10" s="297"/>
      <c r="O10" s="298"/>
      <c r="P10" s="297"/>
      <c r="Q10" s="298"/>
      <c r="R10" s="297"/>
      <c r="S10" s="298"/>
      <c r="T10" s="297"/>
      <c r="U10" s="298"/>
      <c r="V10" s="297"/>
      <c r="W10" s="297"/>
      <c r="X10" s="297"/>
      <c r="Y10" s="298"/>
      <c r="Z10" s="297"/>
      <c r="AA10" s="318">
        <v>0.009525462962962963</v>
      </c>
      <c r="AB10" s="299"/>
      <c r="AC10" s="308">
        <v>0.009525462962962963</v>
      </c>
      <c r="AD10" s="304">
        <v>0.009525462962962963</v>
      </c>
      <c r="AE10" s="290">
        <v>0</v>
      </c>
      <c r="AF10" s="290">
        <v>0</v>
      </c>
      <c r="AG10" s="441">
        <v>5</v>
      </c>
      <c r="AH10" s="300">
        <v>166</v>
      </c>
      <c r="AI10" s="538">
        <v>338</v>
      </c>
      <c r="AJ10" s="306">
        <v>4</v>
      </c>
      <c r="AK10" s="307"/>
      <c r="AL10" s="50"/>
      <c r="AM10" s="51"/>
    </row>
    <row r="11" spans="1:39" s="45" customFormat="1" ht="25.5">
      <c r="A11" s="537">
        <v>5</v>
      </c>
      <c r="B11" s="293"/>
      <c r="C11" s="294"/>
      <c r="D11" s="294" t="s">
        <v>30</v>
      </c>
      <c r="E11" s="294" t="s">
        <v>150</v>
      </c>
      <c r="F11" s="537">
        <v>7</v>
      </c>
      <c r="G11" s="537" t="s">
        <v>146</v>
      </c>
      <c r="H11" s="537"/>
      <c r="I11" s="438" t="s">
        <v>134</v>
      </c>
      <c r="J11" s="439" t="s">
        <v>151</v>
      </c>
      <c r="K11" s="440">
        <v>260</v>
      </c>
      <c r="L11" s="295"/>
      <c r="M11" s="296"/>
      <c r="N11" s="297"/>
      <c r="O11" s="298"/>
      <c r="P11" s="297"/>
      <c r="Q11" s="298"/>
      <c r="R11" s="297"/>
      <c r="S11" s="298"/>
      <c r="T11" s="297"/>
      <c r="U11" s="298"/>
      <c r="V11" s="297"/>
      <c r="W11" s="297"/>
      <c r="X11" s="297"/>
      <c r="Y11" s="298"/>
      <c r="Z11" s="297"/>
      <c r="AA11" s="318">
        <v>0.007928240740740741</v>
      </c>
      <c r="AB11" s="299"/>
      <c r="AC11" s="308">
        <v>0.007928240740740741</v>
      </c>
      <c r="AD11" s="304">
        <v>0.007928240740740741</v>
      </c>
      <c r="AE11" s="290">
        <v>0</v>
      </c>
      <c r="AF11" s="290">
        <v>0</v>
      </c>
      <c r="AG11" s="441">
        <v>1</v>
      </c>
      <c r="AH11" s="300">
        <v>200</v>
      </c>
      <c r="AI11" s="537">
        <v>332</v>
      </c>
      <c r="AJ11" s="303">
        <v>5</v>
      </c>
      <c r="AK11" s="307"/>
      <c r="AL11" s="50"/>
      <c r="AM11" s="51"/>
    </row>
    <row r="12" spans="1:39" s="45" customFormat="1" ht="25.5">
      <c r="A12" s="538">
        <v>6</v>
      </c>
      <c r="B12" s="293"/>
      <c r="C12" s="294"/>
      <c r="D12" s="294" t="s">
        <v>16</v>
      </c>
      <c r="E12" s="294" t="s">
        <v>152</v>
      </c>
      <c r="F12" s="538">
        <v>9</v>
      </c>
      <c r="G12" s="538" t="s">
        <v>68</v>
      </c>
      <c r="H12" s="538"/>
      <c r="I12" s="438" t="s">
        <v>134</v>
      </c>
      <c r="J12" s="439" t="s">
        <v>153</v>
      </c>
      <c r="K12" s="440">
        <v>220</v>
      </c>
      <c r="L12" s="295"/>
      <c r="M12" s="296"/>
      <c r="N12" s="297"/>
      <c r="O12" s="298"/>
      <c r="P12" s="297"/>
      <c r="Q12" s="298"/>
      <c r="R12" s="297"/>
      <c r="S12" s="298"/>
      <c r="T12" s="302"/>
      <c r="U12" s="298"/>
      <c r="V12" s="297"/>
      <c r="W12" s="297"/>
      <c r="X12" s="297"/>
      <c r="Y12" s="298"/>
      <c r="Z12" s="297"/>
      <c r="AA12" s="318">
        <v>0.013449074074074073</v>
      </c>
      <c r="AB12" s="299"/>
      <c r="AC12" s="308">
        <v>0.013449074074074073</v>
      </c>
      <c r="AD12" s="304">
        <v>0.013449074074074073</v>
      </c>
      <c r="AE12" s="290">
        <v>0</v>
      </c>
      <c r="AF12" s="290">
        <v>0</v>
      </c>
      <c r="AG12" s="441">
        <v>12</v>
      </c>
      <c r="AH12" s="300">
        <v>132</v>
      </c>
      <c r="AI12" s="538">
        <v>332</v>
      </c>
      <c r="AJ12" s="306">
        <v>6</v>
      </c>
      <c r="AK12" s="307"/>
      <c r="AL12" s="50"/>
      <c r="AM12" s="51"/>
    </row>
    <row r="13" spans="1:39" s="45" customFormat="1" ht="22.5">
      <c r="A13" s="537"/>
      <c r="B13" s="293"/>
      <c r="C13" s="294"/>
      <c r="D13" s="294" t="s">
        <v>16</v>
      </c>
      <c r="E13" s="294" t="s">
        <v>118</v>
      </c>
      <c r="F13" s="537">
        <v>1</v>
      </c>
      <c r="G13" s="537" t="s">
        <v>119</v>
      </c>
      <c r="H13" s="537"/>
      <c r="I13" s="438" t="s">
        <v>120</v>
      </c>
      <c r="J13" s="439" t="s">
        <v>121</v>
      </c>
      <c r="K13" s="440">
        <v>120</v>
      </c>
      <c r="L13" s="295"/>
      <c r="M13" s="296"/>
      <c r="N13" s="297"/>
      <c r="O13" s="298"/>
      <c r="P13" s="297"/>
      <c r="Q13" s="298"/>
      <c r="R13" s="297"/>
      <c r="S13" s="298"/>
      <c r="T13" s="297"/>
      <c r="U13" s="298"/>
      <c r="V13" s="297"/>
      <c r="W13" s="297"/>
      <c r="X13" s="297"/>
      <c r="Y13" s="298"/>
      <c r="Z13" s="297"/>
      <c r="AA13" s="318">
        <v>0.011458333333333334</v>
      </c>
      <c r="AB13" s="299"/>
      <c r="AC13" s="308">
        <v>0.011458333333333334</v>
      </c>
      <c r="AD13" s="304">
        <v>0.011458333333333334</v>
      </c>
      <c r="AE13" s="290">
        <v>0</v>
      </c>
      <c r="AF13" s="290">
        <v>0</v>
      </c>
      <c r="AG13" s="441">
        <v>7</v>
      </c>
      <c r="AH13" s="300">
        <v>154</v>
      </c>
      <c r="AI13" s="537">
        <v>326</v>
      </c>
      <c r="AJ13" s="303"/>
      <c r="AK13" s="307"/>
      <c r="AL13" s="50"/>
      <c r="AM13" s="51"/>
    </row>
    <row r="14" spans="1:39" s="45" customFormat="1" ht="22.5">
      <c r="A14" s="538">
        <v>7</v>
      </c>
      <c r="B14" s="293"/>
      <c r="C14" s="294"/>
      <c r="D14" s="294" t="s">
        <v>30</v>
      </c>
      <c r="E14" s="294" t="s">
        <v>122</v>
      </c>
      <c r="F14" s="538">
        <v>1</v>
      </c>
      <c r="G14" s="538" t="s">
        <v>119</v>
      </c>
      <c r="H14" s="538"/>
      <c r="I14" s="438" t="s">
        <v>120</v>
      </c>
      <c r="J14" s="439" t="s">
        <v>123</v>
      </c>
      <c r="K14" s="440">
        <v>80</v>
      </c>
      <c r="L14" s="295"/>
      <c r="M14" s="296"/>
      <c r="N14" s="297"/>
      <c r="O14" s="298"/>
      <c r="P14" s="297"/>
      <c r="Q14" s="298"/>
      <c r="R14" s="297"/>
      <c r="S14" s="298"/>
      <c r="T14" s="297"/>
      <c r="U14" s="298"/>
      <c r="V14" s="297"/>
      <c r="W14" s="297"/>
      <c r="X14" s="297"/>
      <c r="Y14" s="298"/>
      <c r="Z14" s="297"/>
      <c r="AA14" s="318">
        <v>0.009363425925925926</v>
      </c>
      <c r="AB14" s="299"/>
      <c r="AC14" s="308">
        <v>0.009363425925925926</v>
      </c>
      <c r="AD14" s="304">
        <v>0.009363425925925926</v>
      </c>
      <c r="AE14" s="290">
        <v>0</v>
      </c>
      <c r="AF14" s="290">
        <v>0</v>
      </c>
      <c r="AG14" s="441">
        <v>4</v>
      </c>
      <c r="AH14" s="300">
        <v>172</v>
      </c>
      <c r="AI14" s="538">
        <v>326</v>
      </c>
      <c r="AJ14" s="306">
        <v>7</v>
      </c>
      <c r="AK14" s="307"/>
      <c r="AL14" s="50"/>
      <c r="AM14" s="51"/>
    </row>
    <row r="15" spans="1:39" s="45" customFormat="1" ht="22.5">
      <c r="A15" s="537">
        <v>8</v>
      </c>
      <c r="B15" s="293" t="s">
        <v>17</v>
      </c>
      <c r="C15" s="294"/>
      <c r="D15" s="294" t="s">
        <v>30</v>
      </c>
      <c r="E15" s="294" t="s">
        <v>62</v>
      </c>
      <c r="F15" s="537">
        <v>11</v>
      </c>
      <c r="G15" s="537" t="s">
        <v>157</v>
      </c>
      <c r="H15" s="537" t="s">
        <v>56</v>
      </c>
      <c r="I15" s="438" t="s">
        <v>120</v>
      </c>
      <c r="J15" s="439" t="s">
        <v>159</v>
      </c>
      <c r="K15" s="440">
        <v>120</v>
      </c>
      <c r="L15" s="295"/>
      <c r="M15" s="296"/>
      <c r="N15" s="297"/>
      <c r="O15" s="298"/>
      <c r="P15" s="297"/>
      <c r="Q15" s="298"/>
      <c r="R15" s="297"/>
      <c r="S15" s="298"/>
      <c r="T15" s="297"/>
      <c r="U15" s="298"/>
      <c r="V15" s="297"/>
      <c r="W15" s="297"/>
      <c r="X15" s="297"/>
      <c r="Y15" s="298"/>
      <c r="Z15" s="297"/>
      <c r="AA15" s="318">
        <v>0.008680555555555556</v>
      </c>
      <c r="AB15" s="299"/>
      <c r="AC15" s="308">
        <v>0.008680555555555556</v>
      </c>
      <c r="AD15" s="304">
        <v>0.008680555555555556</v>
      </c>
      <c r="AE15" s="290">
        <v>0</v>
      </c>
      <c r="AF15" s="290">
        <v>0</v>
      </c>
      <c r="AG15" s="441">
        <v>3</v>
      </c>
      <c r="AH15" s="300">
        <v>180</v>
      </c>
      <c r="AI15" s="537">
        <v>320</v>
      </c>
      <c r="AJ15" s="303">
        <v>8</v>
      </c>
      <c r="AK15" s="307"/>
      <c r="AL15" s="50"/>
      <c r="AM15" s="51"/>
    </row>
    <row r="16" spans="1:39" s="45" customFormat="1" ht="22.5">
      <c r="A16" s="538">
        <v>9</v>
      </c>
      <c r="B16" s="293" t="s">
        <v>17</v>
      </c>
      <c r="C16" s="294"/>
      <c r="D16" s="294" t="s">
        <v>16</v>
      </c>
      <c r="E16" s="294" t="s">
        <v>160</v>
      </c>
      <c r="F16" s="538">
        <v>10</v>
      </c>
      <c r="G16" s="538" t="s">
        <v>161</v>
      </c>
      <c r="H16" s="538" t="s">
        <v>56</v>
      </c>
      <c r="I16" s="438" t="s">
        <v>120</v>
      </c>
      <c r="J16" s="439" t="s">
        <v>162</v>
      </c>
      <c r="K16" s="440">
        <v>120</v>
      </c>
      <c r="L16" s="295"/>
      <c r="M16" s="296"/>
      <c r="N16" s="297"/>
      <c r="O16" s="298"/>
      <c r="P16" s="297"/>
      <c r="Q16" s="298"/>
      <c r="R16" s="297"/>
      <c r="S16" s="298"/>
      <c r="T16" s="297"/>
      <c r="U16" s="298"/>
      <c r="V16" s="297"/>
      <c r="W16" s="297"/>
      <c r="X16" s="297"/>
      <c r="Y16" s="298"/>
      <c r="Z16" s="297"/>
      <c r="AA16" s="318">
        <v>0.011585648148148149</v>
      </c>
      <c r="AB16" s="299"/>
      <c r="AC16" s="308">
        <v>0.011585648148148149</v>
      </c>
      <c r="AD16" s="304">
        <v>0.011585648148148149</v>
      </c>
      <c r="AE16" s="290">
        <v>0</v>
      </c>
      <c r="AF16" s="290">
        <v>0</v>
      </c>
      <c r="AG16" s="441">
        <v>10</v>
      </c>
      <c r="AH16" s="300">
        <v>140</v>
      </c>
      <c r="AI16" s="538">
        <v>320</v>
      </c>
      <c r="AJ16" s="306">
        <v>9</v>
      </c>
      <c r="AK16" s="307"/>
      <c r="AL16" s="50"/>
      <c r="AM16" s="51"/>
    </row>
    <row r="17" spans="1:39" s="45" customFormat="1" ht="25.5">
      <c r="A17" s="537">
        <v>10</v>
      </c>
      <c r="B17" s="293"/>
      <c r="C17" s="294"/>
      <c r="D17" s="294" t="s">
        <v>30</v>
      </c>
      <c r="E17" s="294" t="s">
        <v>139</v>
      </c>
      <c r="F17" s="537">
        <v>5</v>
      </c>
      <c r="G17" s="537" t="s">
        <v>137</v>
      </c>
      <c r="H17" s="537"/>
      <c r="I17" s="438" t="s">
        <v>134</v>
      </c>
      <c r="J17" s="439" t="s">
        <v>140</v>
      </c>
      <c r="K17" s="440">
        <v>80</v>
      </c>
      <c r="L17" s="295"/>
      <c r="M17" s="296"/>
      <c r="N17" s="297"/>
      <c r="O17" s="298"/>
      <c r="P17" s="297"/>
      <c r="Q17" s="298"/>
      <c r="R17" s="297"/>
      <c r="S17" s="298"/>
      <c r="T17" s="297"/>
      <c r="U17" s="298"/>
      <c r="V17" s="297"/>
      <c r="W17" s="297"/>
      <c r="X17" s="297"/>
      <c r="Y17" s="298"/>
      <c r="Z17" s="297"/>
      <c r="AA17" s="318">
        <v>0.01675925925925926</v>
      </c>
      <c r="AB17" s="299"/>
      <c r="AC17" s="308">
        <v>0.01675925925925926</v>
      </c>
      <c r="AD17" s="304">
        <v>0.01675925925925926</v>
      </c>
      <c r="AE17" s="290">
        <v>0</v>
      </c>
      <c r="AF17" s="290">
        <v>0</v>
      </c>
      <c r="AG17" s="441">
        <v>17</v>
      </c>
      <c r="AH17" s="300">
        <v>112</v>
      </c>
      <c r="AI17" s="537">
        <v>292</v>
      </c>
      <c r="AJ17" s="303">
        <v>10</v>
      </c>
      <c r="AK17" s="307"/>
      <c r="AL17" s="50"/>
      <c r="AM17" s="51"/>
    </row>
    <row r="18" spans="1:39" s="45" customFormat="1" ht="25.5">
      <c r="A18" s="309">
        <v>11</v>
      </c>
      <c r="B18" s="293" t="s">
        <v>17</v>
      </c>
      <c r="C18" s="294"/>
      <c r="D18" s="294" t="s">
        <v>16</v>
      </c>
      <c r="E18" s="294" t="s">
        <v>141</v>
      </c>
      <c r="F18" s="309">
        <v>6</v>
      </c>
      <c r="G18" s="309" t="s">
        <v>142</v>
      </c>
      <c r="H18" s="309" t="s">
        <v>72</v>
      </c>
      <c r="I18" s="438" t="s">
        <v>143</v>
      </c>
      <c r="J18" s="439" t="s">
        <v>144</v>
      </c>
      <c r="K18" s="440">
        <v>400</v>
      </c>
      <c r="L18" s="295"/>
      <c r="M18" s="296"/>
      <c r="N18" s="297"/>
      <c r="O18" s="298"/>
      <c r="P18" s="297"/>
      <c r="Q18" s="298"/>
      <c r="R18" s="297"/>
      <c r="S18" s="298"/>
      <c r="T18" s="297"/>
      <c r="U18" s="298"/>
      <c r="V18" s="297"/>
      <c r="W18" s="297"/>
      <c r="X18" s="297"/>
      <c r="Y18" s="298"/>
      <c r="Z18" s="297"/>
      <c r="AA18" s="318">
        <v>0.008877314814814815</v>
      </c>
      <c r="AB18" s="299"/>
      <c r="AC18" s="308">
        <v>0.008877314814814815</v>
      </c>
      <c r="AD18" s="304">
        <v>0.008877314814814815</v>
      </c>
      <c r="AE18" s="290">
        <v>0</v>
      </c>
      <c r="AF18" s="290">
        <v>0</v>
      </c>
      <c r="AG18" s="441">
        <v>3</v>
      </c>
      <c r="AH18" s="300">
        <v>180</v>
      </c>
      <c r="AI18" s="309">
        <v>292</v>
      </c>
      <c r="AJ18" s="303">
        <v>11</v>
      </c>
      <c r="AK18" s="307"/>
      <c r="AL18" s="50"/>
      <c r="AM18" s="51"/>
    </row>
    <row r="19" spans="1:39" s="45" customFormat="1" ht="25.5">
      <c r="A19" s="305"/>
      <c r="B19" s="293" t="s">
        <v>17</v>
      </c>
      <c r="C19" s="294"/>
      <c r="D19" s="294" t="s">
        <v>16</v>
      </c>
      <c r="E19" s="294" t="s">
        <v>169</v>
      </c>
      <c r="F19" s="305">
        <v>13</v>
      </c>
      <c r="G19" s="305" t="s">
        <v>170</v>
      </c>
      <c r="H19" s="305" t="s">
        <v>216</v>
      </c>
      <c r="I19" s="438" t="s">
        <v>171</v>
      </c>
      <c r="J19" s="439" t="s">
        <v>172</v>
      </c>
      <c r="K19" s="440">
        <v>120</v>
      </c>
      <c r="L19" s="295"/>
      <c r="M19" s="296"/>
      <c r="N19" s="297"/>
      <c r="O19" s="298"/>
      <c r="P19" s="297"/>
      <c r="Q19" s="298"/>
      <c r="R19" s="297"/>
      <c r="S19" s="444"/>
      <c r="T19" s="297"/>
      <c r="U19" s="298"/>
      <c r="V19" s="297"/>
      <c r="W19" s="297"/>
      <c r="X19" s="297"/>
      <c r="Y19" s="298"/>
      <c r="Z19" s="297"/>
      <c r="AA19" s="318">
        <v>0.011331018518518518</v>
      </c>
      <c r="AB19" s="299"/>
      <c r="AC19" s="308">
        <v>0.011331018518518518</v>
      </c>
      <c r="AD19" s="304">
        <v>0.011331018518518518</v>
      </c>
      <c r="AE19" s="290">
        <v>0</v>
      </c>
      <c r="AF19" s="290">
        <v>0</v>
      </c>
      <c r="AG19" s="441">
        <v>6</v>
      </c>
      <c r="AH19" s="300">
        <v>160</v>
      </c>
      <c r="AI19" s="305">
        <v>284</v>
      </c>
      <c r="AJ19" s="306"/>
      <c r="AK19" s="307"/>
      <c r="AL19" s="50"/>
      <c r="AM19" s="51"/>
    </row>
    <row r="20" spans="1:39" s="45" customFormat="1" ht="25.5">
      <c r="A20" s="538">
        <v>12</v>
      </c>
      <c r="B20" s="293" t="s">
        <v>17</v>
      </c>
      <c r="C20" s="294"/>
      <c r="D20" s="294" t="s">
        <v>30</v>
      </c>
      <c r="E20" s="294" t="s">
        <v>173</v>
      </c>
      <c r="F20" s="538">
        <v>13</v>
      </c>
      <c r="G20" s="538" t="s">
        <v>170</v>
      </c>
      <c r="H20" s="538" t="s">
        <v>217</v>
      </c>
      <c r="I20" s="438" t="s">
        <v>171</v>
      </c>
      <c r="J20" s="439" t="s">
        <v>174</v>
      </c>
      <c r="K20" s="440">
        <v>120</v>
      </c>
      <c r="L20" s="295"/>
      <c r="M20" s="296"/>
      <c r="N20" s="297"/>
      <c r="O20" s="298"/>
      <c r="P20" s="297"/>
      <c r="Q20" s="298"/>
      <c r="R20" s="297"/>
      <c r="S20" s="298"/>
      <c r="T20" s="297"/>
      <c r="U20" s="298"/>
      <c r="V20" s="297"/>
      <c r="W20" s="297"/>
      <c r="X20" s="297"/>
      <c r="Y20" s="298"/>
      <c r="Z20" s="297"/>
      <c r="AA20" s="318">
        <v>0.013136574074074077</v>
      </c>
      <c r="AB20" s="299"/>
      <c r="AC20" s="308">
        <v>0.013136574074074077</v>
      </c>
      <c r="AD20" s="304">
        <v>0.013136574074074077</v>
      </c>
      <c r="AE20" s="290">
        <v>0</v>
      </c>
      <c r="AF20" s="290">
        <v>0</v>
      </c>
      <c r="AG20" s="441">
        <v>14</v>
      </c>
      <c r="AH20" s="300">
        <v>124</v>
      </c>
      <c r="AI20" s="538">
        <v>284</v>
      </c>
      <c r="AJ20" s="306">
        <v>12</v>
      </c>
      <c r="AK20" s="307"/>
      <c r="AL20" s="50"/>
      <c r="AM20" s="51"/>
    </row>
    <row r="21" spans="1:39" s="45" customFormat="1" ht="25.5">
      <c r="A21" s="537"/>
      <c r="B21" s="293"/>
      <c r="C21" s="294"/>
      <c r="D21" s="294" t="s">
        <v>16</v>
      </c>
      <c r="E21" s="294" t="s">
        <v>225</v>
      </c>
      <c r="F21" s="537">
        <v>30</v>
      </c>
      <c r="G21" s="537" t="s">
        <v>226</v>
      </c>
      <c r="H21" s="537" t="s">
        <v>227</v>
      </c>
      <c r="I21" s="438" t="s">
        <v>228</v>
      </c>
      <c r="J21" s="439" t="s">
        <v>229</v>
      </c>
      <c r="K21" s="440">
        <v>120</v>
      </c>
      <c r="L21" s="295"/>
      <c r="M21" s="296"/>
      <c r="N21" s="297"/>
      <c r="O21" s="298"/>
      <c r="P21" s="297"/>
      <c r="Q21" s="298"/>
      <c r="R21" s="297"/>
      <c r="S21" s="298"/>
      <c r="T21" s="297"/>
      <c r="U21" s="298"/>
      <c r="V21" s="297"/>
      <c r="W21" s="297"/>
      <c r="X21" s="297"/>
      <c r="Y21" s="298"/>
      <c r="Z21" s="297"/>
      <c r="AA21" s="318">
        <v>0.011620370370370371</v>
      </c>
      <c r="AB21" s="299"/>
      <c r="AC21" s="308">
        <v>0.011620370370370371</v>
      </c>
      <c r="AD21" s="304">
        <v>0.011620370370370371</v>
      </c>
      <c r="AE21" s="290">
        <v>0</v>
      </c>
      <c r="AF21" s="290">
        <v>0</v>
      </c>
      <c r="AG21" s="441">
        <v>11</v>
      </c>
      <c r="AH21" s="300">
        <v>136</v>
      </c>
      <c r="AI21" s="537">
        <v>280</v>
      </c>
      <c r="AJ21" s="303"/>
      <c r="AK21" s="307"/>
      <c r="AL21" s="50"/>
      <c r="AM21" s="51"/>
    </row>
    <row r="22" spans="1:39" s="45" customFormat="1" ht="25.5">
      <c r="A22" s="538">
        <v>13</v>
      </c>
      <c r="B22" s="293" t="s">
        <v>17</v>
      </c>
      <c r="C22" s="294"/>
      <c r="D22" s="294" t="s">
        <v>30</v>
      </c>
      <c r="E22" s="294" t="s">
        <v>230</v>
      </c>
      <c r="F22" s="538">
        <v>30</v>
      </c>
      <c r="G22" s="538" t="s">
        <v>226</v>
      </c>
      <c r="H22" s="538" t="s">
        <v>231</v>
      </c>
      <c r="I22" s="438" t="s">
        <v>228</v>
      </c>
      <c r="J22" s="439" t="s">
        <v>183</v>
      </c>
      <c r="K22" s="440">
        <v>80</v>
      </c>
      <c r="L22" s="295"/>
      <c r="M22" s="296"/>
      <c r="N22" s="297"/>
      <c r="O22" s="298"/>
      <c r="P22" s="297"/>
      <c r="Q22" s="298"/>
      <c r="R22" s="297"/>
      <c r="S22" s="298"/>
      <c r="T22" s="297"/>
      <c r="U22" s="298"/>
      <c r="V22" s="297"/>
      <c r="W22" s="297"/>
      <c r="X22" s="297"/>
      <c r="Y22" s="298"/>
      <c r="Z22" s="297"/>
      <c r="AA22" s="318">
        <v>0.01167824074074074</v>
      </c>
      <c r="AB22" s="299"/>
      <c r="AC22" s="308">
        <v>0.01167824074074074</v>
      </c>
      <c r="AD22" s="304">
        <v>0.01167824074074074</v>
      </c>
      <c r="AE22" s="290">
        <v>0</v>
      </c>
      <c r="AF22" s="290">
        <v>0</v>
      </c>
      <c r="AG22" s="441">
        <v>9</v>
      </c>
      <c r="AH22" s="300">
        <v>144</v>
      </c>
      <c r="AI22" s="538">
        <v>280</v>
      </c>
      <c r="AJ22" s="306">
        <v>13</v>
      </c>
      <c r="AK22" s="307"/>
      <c r="AL22" s="50"/>
      <c r="AM22" s="51"/>
    </row>
    <row r="23" spans="1:39" s="45" customFormat="1" ht="25.5">
      <c r="A23" s="537"/>
      <c r="B23" s="293"/>
      <c r="C23" s="294"/>
      <c r="D23" s="294" t="s">
        <v>16</v>
      </c>
      <c r="E23" s="294" t="s">
        <v>207</v>
      </c>
      <c r="F23" s="537">
        <v>19</v>
      </c>
      <c r="G23" s="537" t="s">
        <v>208</v>
      </c>
      <c r="H23" s="537"/>
      <c r="I23" s="438" t="s">
        <v>209</v>
      </c>
      <c r="J23" s="439" t="s">
        <v>210</v>
      </c>
      <c r="K23" s="440">
        <v>80</v>
      </c>
      <c r="L23" s="295"/>
      <c r="M23" s="296"/>
      <c r="N23" s="297"/>
      <c r="O23" s="298"/>
      <c r="P23" s="297"/>
      <c r="Q23" s="298"/>
      <c r="R23" s="297"/>
      <c r="S23" s="298"/>
      <c r="T23" s="297"/>
      <c r="U23" s="298"/>
      <c r="V23" s="297"/>
      <c r="W23" s="297"/>
      <c r="X23" s="297"/>
      <c r="Y23" s="298"/>
      <c r="Z23" s="297"/>
      <c r="AA23" s="318">
        <v>0.014826388888888889</v>
      </c>
      <c r="AB23" s="299"/>
      <c r="AC23" s="308">
        <v>0.014826388888888889</v>
      </c>
      <c r="AD23" s="304">
        <v>0.014826388888888889</v>
      </c>
      <c r="AE23" s="290">
        <v>0</v>
      </c>
      <c r="AF23" s="290">
        <v>0</v>
      </c>
      <c r="AG23" s="441">
        <v>16</v>
      </c>
      <c r="AH23" s="300">
        <v>116</v>
      </c>
      <c r="AI23" s="537">
        <v>270</v>
      </c>
      <c r="AJ23" s="303"/>
      <c r="AK23" s="307"/>
      <c r="AL23" s="50"/>
      <c r="AM23" s="51"/>
    </row>
    <row r="24" spans="1:39" s="45" customFormat="1" ht="25.5">
      <c r="A24" s="538">
        <v>14</v>
      </c>
      <c r="B24" s="293" t="s">
        <v>17</v>
      </c>
      <c r="C24" s="294"/>
      <c r="D24" s="294" t="s">
        <v>30</v>
      </c>
      <c r="E24" s="294" t="s">
        <v>211</v>
      </c>
      <c r="F24" s="538">
        <v>19</v>
      </c>
      <c r="G24" s="538" t="s">
        <v>208</v>
      </c>
      <c r="H24" s="538" t="s">
        <v>212</v>
      </c>
      <c r="I24" s="438" t="s">
        <v>209</v>
      </c>
      <c r="J24" s="439" t="s">
        <v>213</v>
      </c>
      <c r="K24" s="440">
        <v>400</v>
      </c>
      <c r="L24" s="295"/>
      <c r="M24" s="296"/>
      <c r="N24" s="297"/>
      <c r="O24" s="298"/>
      <c r="P24" s="297"/>
      <c r="Q24" s="298"/>
      <c r="R24" s="297"/>
      <c r="S24" s="298"/>
      <c r="T24" s="297"/>
      <c r="U24" s="298"/>
      <c r="V24" s="297"/>
      <c r="W24" s="297"/>
      <c r="X24" s="297"/>
      <c r="Y24" s="298"/>
      <c r="Z24" s="297"/>
      <c r="AA24" s="320">
        <v>0.01025462962962963</v>
      </c>
      <c r="AB24" s="299"/>
      <c r="AC24" s="308">
        <v>0.01025462962962963</v>
      </c>
      <c r="AD24" s="304">
        <v>0.01025462962962963</v>
      </c>
      <c r="AE24" s="290">
        <v>0</v>
      </c>
      <c r="AF24" s="290">
        <v>0</v>
      </c>
      <c r="AG24" s="441">
        <v>7</v>
      </c>
      <c r="AH24" s="300">
        <v>154</v>
      </c>
      <c r="AI24" s="538">
        <v>270</v>
      </c>
      <c r="AJ24" s="306">
        <v>14</v>
      </c>
      <c r="AK24" s="307"/>
      <c r="AL24" s="50"/>
      <c r="AM24" s="51"/>
    </row>
    <row r="25" spans="1:39" s="45" customFormat="1" ht="22.5">
      <c r="A25" s="537">
        <v>15</v>
      </c>
      <c r="B25" s="293"/>
      <c r="C25" s="294"/>
      <c r="D25" s="294" t="s">
        <v>30</v>
      </c>
      <c r="E25" s="294" t="s">
        <v>131</v>
      </c>
      <c r="F25" s="537">
        <v>3</v>
      </c>
      <c r="G25" s="537" t="s">
        <v>130</v>
      </c>
      <c r="H25" s="537"/>
      <c r="I25" s="438" t="s">
        <v>130</v>
      </c>
      <c r="J25" s="439" t="s">
        <v>196</v>
      </c>
      <c r="K25" s="440">
        <v>40</v>
      </c>
      <c r="L25" s="295"/>
      <c r="M25" s="296"/>
      <c r="N25" s="297"/>
      <c r="O25" s="298"/>
      <c r="P25" s="297"/>
      <c r="Q25" s="298"/>
      <c r="R25" s="297"/>
      <c r="S25" s="298"/>
      <c r="T25" s="297"/>
      <c r="U25" s="298"/>
      <c r="V25" s="297"/>
      <c r="W25" s="297"/>
      <c r="X25" s="297"/>
      <c r="Y25" s="298"/>
      <c r="Z25" s="297"/>
      <c r="AA25" s="318">
        <v>0.012337962962962962</v>
      </c>
      <c r="AB25" s="299"/>
      <c r="AC25" s="308">
        <v>0.012337962962962962</v>
      </c>
      <c r="AD25" s="304">
        <v>0.012337962962962962</v>
      </c>
      <c r="AE25" s="290">
        <v>0</v>
      </c>
      <c r="AF25" s="290">
        <v>0</v>
      </c>
      <c r="AG25" s="441">
        <v>11</v>
      </c>
      <c r="AH25" s="300">
        <v>136</v>
      </c>
      <c r="AI25" s="537">
        <v>264</v>
      </c>
      <c r="AJ25" s="303">
        <v>15</v>
      </c>
      <c r="AK25" s="307"/>
      <c r="AL25" s="50"/>
      <c r="AM25" s="51"/>
    </row>
    <row r="26" spans="1:39" s="45" customFormat="1" ht="25.5">
      <c r="A26" s="538">
        <v>16</v>
      </c>
      <c r="B26" s="293"/>
      <c r="C26" s="294"/>
      <c r="D26" s="294" t="s">
        <v>16</v>
      </c>
      <c r="E26" s="294" t="s">
        <v>132</v>
      </c>
      <c r="F26" s="538">
        <v>4</v>
      </c>
      <c r="G26" s="538" t="s">
        <v>133</v>
      </c>
      <c r="H26" s="538"/>
      <c r="I26" s="438" t="s">
        <v>134</v>
      </c>
      <c r="J26" s="439" t="s">
        <v>135</v>
      </c>
      <c r="K26" s="440">
        <v>220</v>
      </c>
      <c r="L26" s="295"/>
      <c r="M26" s="296"/>
      <c r="N26" s="297"/>
      <c r="O26" s="298"/>
      <c r="P26" s="297"/>
      <c r="Q26" s="298"/>
      <c r="R26" s="297"/>
      <c r="S26" s="298"/>
      <c r="T26" s="297"/>
      <c r="U26" s="298"/>
      <c r="V26" s="297"/>
      <c r="W26" s="297"/>
      <c r="X26" s="297"/>
      <c r="Y26" s="298"/>
      <c r="Z26" s="297"/>
      <c r="AA26" s="318">
        <v>0.013888888888888888</v>
      </c>
      <c r="AB26" s="299"/>
      <c r="AC26" s="308">
        <v>0.013888888888888888</v>
      </c>
      <c r="AD26" s="304">
        <v>0.013888888888888888</v>
      </c>
      <c r="AE26" s="290">
        <v>0</v>
      </c>
      <c r="AF26" s="290">
        <v>0</v>
      </c>
      <c r="AG26" s="441">
        <v>13</v>
      </c>
      <c r="AH26" s="300">
        <v>128</v>
      </c>
      <c r="AI26" s="538">
        <v>264</v>
      </c>
      <c r="AJ26" s="306">
        <v>16</v>
      </c>
      <c r="AK26" s="307"/>
      <c r="AL26" s="50"/>
      <c r="AM26" s="51"/>
    </row>
    <row r="27" spans="1:39" s="45" customFormat="1" ht="25.5">
      <c r="A27" s="305">
        <v>17</v>
      </c>
      <c r="B27" s="293" t="s">
        <v>17</v>
      </c>
      <c r="C27" s="294"/>
      <c r="D27" s="294" t="s">
        <v>30</v>
      </c>
      <c r="E27" s="294" t="s">
        <v>154</v>
      </c>
      <c r="F27" s="305">
        <v>9</v>
      </c>
      <c r="G27" s="305" t="s">
        <v>68</v>
      </c>
      <c r="H27" s="305" t="s">
        <v>206</v>
      </c>
      <c r="I27" s="438" t="s">
        <v>134</v>
      </c>
      <c r="J27" s="439" t="s">
        <v>155</v>
      </c>
      <c r="K27" s="440">
        <v>80</v>
      </c>
      <c r="L27" s="295"/>
      <c r="M27" s="296"/>
      <c r="N27" s="297"/>
      <c r="O27" s="298"/>
      <c r="P27" s="297"/>
      <c r="Q27" s="298"/>
      <c r="R27" s="297"/>
      <c r="S27" s="448"/>
      <c r="T27" s="297"/>
      <c r="U27" s="298"/>
      <c r="V27" s="297"/>
      <c r="W27" s="297"/>
      <c r="X27" s="297"/>
      <c r="Y27" s="298"/>
      <c r="Z27" s="297"/>
      <c r="AA27" s="318">
        <v>0.012280092592592592</v>
      </c>
      <c r="AB27" s="299"/>
      <c r="AC27" s="308">
        <v>0.012280092592592592</v>
      </c>
      <c r="AD27" s="304">
        <v>0.012280092592592592</v>
      </c>
      <c r="AE27" s="290">
        <v>0</v>
      </c>
      <c r="AF27" s="290">
        <v>0</v>
      </c>
      <c r="AG27" s="441">
        <v>10</v>
      </c>
      <c r="AH27" s="300">
        <v>140</v>
      </c>
      <c r="AI27" s="305">
        <v>264</v>
      </c>
      <c r="AJ27" s="306">
        <v>17</v>
      </c>
      <c r="AK27" s="307"/>
      <c r="AL27" s="50"/>
      <c r="AM27" s="51"/>
    </row>
    <row r="28" spans="1:39" s="45" customFormat="1" ht="22.5">
      <c r="A28" s="309">
        <v>18</v>
      </c>
      <c r="B28" s="293" t="s">
        <v>17</v>
      </c>
      <c r="C28" s="294"/>
      <c r="D28" s="294" t="s">
        <v>16</v>
      </c>
      <c r="E28" s="294" t="s">
        <v>156</v>
      </c>
      <c r="F28" s="309">
        <v>11</v>
      </c>
      <c r="G28" s="309" t="s">
        <v>157</v>
      </c>
      <c r="H28" s="309" t="s">
        <v>56</v>
      </c>
      <c r="I28" s="438" t="s">
        <v>120</v>
      </c>
      <c r="J28" s="439" t="s">
        <v>158</v>
      </c>
      <c r="K28" s="440">
        <v>80</v>
      </c>
      <c r="L28" s="295"/>
      <c r="M28" s="296"/>
      <c r="N28" s="297"/>
      <c r="O28" s="298"/>
      <c r="P28" s="297"/>
      <c r="Q28" s="298"/>
      <c r="R28" s="297"/>
      <c r="S28" s="298"/>
      <c r="T28" s="297"/>
      <c r="U28" s="298"/>
      <c r="V28" s="297"/>
      <c r="W28" s="297"/>
      <c r="X28" s="297"/>
      <c r="Y28" s="298"/>
      <c r="Z28" s="297"/>
      <c r="AA28" s="318">
        <v>0.013900462962962962</v>
      </c>
      <c r="AB28" s="299"/>
      <c r="AC28" s="308">
        <v>0.013900462962962962</v>
      </c>
      <c r="AD28" s="304">
        <v>0.013900462962962962</v>
      </c>
      <c r="AE28" s="290">
        <v>0</v>
      </c>
      <c r="AF28" s="290">
        <v>0</v>
      </c>
      <c r="AG28" s="441">
        <v>14</v>
      </c>
      <c r="AH28" s="300">
        <v>124</v>
      </c>
      <c r="AI28" s="309">
        <v>264</v>
      </c>
      <c r="AJ28" s="303">
        <v>18</v>
      </c>
      <c r="AK28" s="307"/>
      <c r="AL28" s="50"/>
      <c r="AM28" s="51"/>
    </row>
    <row r="29" spans="1:39" s="45" customFormat="1" ht="27" customHeight="1">
      <c r="A29" s="305"/>
      <c r="B29" s="293" t="s">
        <v>17</v>
      </c>
      <c r="C29" s="294"/>
      <c r="D29" s="294" t="s">
        <v>16</v>
      </c>
      <c r="E29" s="294" t="s">
        <v>83</v>
      </c>
      <c r="F29" s="305">
        <v>15</v>
      </c>
      <c r="G29" s="305" t="s">
        <v>178</v>
      </c>
      <c r="H29" s="305" t="s">
        <v>178</v>
      </c>
      <c r="I29" s="438" t="s">
        <v>61</v>
      </c>
      <c r="J29" s="439" t="s">
        <v>179</v>
      </c>
      <c r="K29" s="440">
        <v>40</v>
      </c>
      <c r="L29" s="295"/>
      <c r="M29" s="296"/>
      <c r="N29" s="297"/>
      <c r="O29" s="298"/>
      <c r="P29" s="297"/>
      <c r="Q29" s="298"/>
      <c r="R29" s="297"/>
      <c r="S29" s="298"/>
      <c r="T29" s="297"/>
      <c r="U29" s="298"/>
      <c r="V29" s="297"/>
      <c r="W29" s="297"/>
      <c r="X29" s="297"/>
      <c r="Y29" s="298"/>
      <c r="Z29" s="297"/>
      <c r="AA29" s="320">
        <v>0.015752314814814813</v>
      </c>
      <c r="AB29" s="299"/>
      <c r="AC29" s="308">
        <v>0.015752314814814813</v>
      </c>
      <c r="AD29" s="304">
        <v>0.015752314814814813</v>
      </c>
      <c r="AE29" s="290">
        <v>0</v>
      </c>
      <c r="AF29" s="290">
        <v>0</v>
      </c>
      <c r="AG29" s="441">
        <v>17</v>
      </c>
      <c r="AH29" s="300">
        <v>112</v>
      </c>
      <c r="AI29" s="305">
        <v>228</v>
      </c>
      <c r="AJ29" s="306"/>
      <c r="AK29" s="307"/>
      <c r="AL29" s="50"/>
      <c r="AM29" s="51"/>
    </row>
    <row r="30" spans="1:39" s="45" customFormat="1" ht="25.5">
      <c r="A30" s="309">
        <v>19</v>
      </c>
      <c r="B30" s="293" t="s">
        <v>17</v>
      </c>
      <c r="C30" s="294"/>
      <c r="D30" s="294" t="s">
        <v>30</v>
      </c>
      <c r="E30" s="294" t="s">
        <v>60</v>
      </c>
      <c r="F30" s="309">
        <v>15</v>
      </c>
      <c r="G30" s="309" t="s">
        <v>178</v>
      </c>
      <c r="H30" s="309" t="s">
        <v>178</v>
      </c>
      <c r="I30" s="438" t="s">
        <v>61</v>
      </c>
      <c r="J30" s="439" t="s">
        <v>84</v>
      </c>
      <c r="K30" s="440">
        <v>120</v>
      </c>
      <c r="L30" s="295"/>
      <c r="M30" s="296"/>
      <c r="N30" s="297"/>
      <c r="O30" s="298"/>
      <c r="P30" s="297"/>
      <c r="Q30" s="298"/>
      <c r="R30" s="297"/>
      <c r="S30" s="298"/>
      <c r="T30" s="297"/>
      <c r="U30" s="298"/>
      <c r="V30" s="297"/>
      <c r="W30" s="297"/>
      <c r="X30" s="297"/>
      <c r="Y30" s="298"/>
      <c r="Z30" s="297"/>
      <c r="AA30" s="318">
        <v>0.01638888888888889</v>
      </c>
      <c r="AB30" s="299"/>
      <c r="AC30" s="308">
        <v>0.01638888888888889</v>
      </c>
      <c r="AD30" s="304">
        <v>0.01638888888888889</v>
      </c>
      <c r="AE30" s="290">
        <v>0</v>
      </c>
      <c r="AF30" s="290">
        <v>0</v>
      </c>
      <c r="AG30" s="441">
        <v>16</v>
      </c>
      <c r="AH30" s="300">
        <v>116</v>
      </c>
      <c r="AI30" s="309">
        <v>228</v>
      </c>
      <c r="AJ30" s="303">
        <v>19</v>
      </c>
      <c r="AK30" s="307"/>
      <c r="AL30" s="50"/>
      <c r="AM30" s="51"/>
    </row>
    <row r="31" spans="1:39" s="45" customFormat="1" ht="25.5">
      <c r="A31" s="305">
        <v>20</v>
      </c>
      <c r="B31" s="293" t="s">
        <v>17</v>
      </c>
      <c r="C31" s="294"/>
      <c r="D31" s="294" t="s">
        <v>16</v>
      </c>
      <c r="E31" s="294" t="s">
        <v>145</v>
      </c>
      <c r="F31" s="305">
        <v>7</v>
      </c>
      <c r="G31" s="305" t="s">
        <v>146</v>
      </c>
      <c r="H31" s="305" t="s">
        <v>204</v>
      </c>
      <c r="I31" s="438" t="s">
        <v>134</v>
      </c>
      <c r="J31" s="439" t="s">
        <v>147</v>
      </c>
      <c r="K31" s="440">
        <v>120</v>
      </c>
      <c r="L31" s="295"/>
      <c r="M31" s="296"/>
      <c r="N31" s="297"/>
      <c r="O31" s="298"/>
      <c r="P31" s="297"/>
      <c r="Q31" s="298"/>
      <c r="R31" s="297"/>
      <c r="S31" s="298"/>
      <c r="T31" s="297"/>
      <c r="U31" s="298"/>
      <c r="V31" s="297"/>
      <c r="W31" s="297"/>
      <c r="X31" s="297"/>
      <c r="Y31" s="298"/>
      <c r="Z31" s="297"/>
      <c r="AA31" s="318">
        <v>0.007962962962962963</v>
      </c>
      <c r="AB31" s="299"/>
      <c r="AC31" s="308">
        <v>0.007962962962962963</v>
      </c>
      <c r="AD31" s="304">
        <v>0.007962962962962963</v>
      </c>
      <c r="AE31" s="290">
        <v>0</v>
      </c>
      <c r="AF31" s="290">
        <v>0</v>
      </c>
      <c r="AG31" s="441">
        <v>1</v>
      </c>
      <c r="AH31" s="300">
        <v>200</v>
      </c>
      <c r="AI31" s="305">
        <v>200</v>
      </c>
      <c r="AJ31" s="306">
        <v>20</v>
      </c>
      <c r="AK31" s="307"/>
      <c r="AL31" s="50"/>
      <c r="AM31" s="51"/>
    </row>
    <row r="32" spans="1:39" s="45" customFormat="1" ht="22.5">
      <c r="A32" s="537">
        <v>21</v>
      </c>
      <c r="B32" s="443" t="s">
        <v>17</v>
      </c>
      <c r="C32" s="444"/>
      <c r="D32" s="316" t="s">
        <v>16</v>
      </c>
      <c r="E32" s="316" t="s">
        <v>180</v>
      </c>
      <c r="F32" s="537">
        <v>16</v>
      </c>
      <c r="G32" s="537" t="s">
        <v>181</v>
      </c>
      <c r="H32" s="537" t="s">
        <v>231</v>
      </c>
      <c r="I32" s="446" t="s">
        <v>63</v>
      </c>
      <c r="J32" s="439" t="s">
        <v>64</v>
      </c>
      <c r="K32" s="440">
        <v>120</v>
      </c>
      <c r="L32" s="295"/>
      <c r="M32" s="296"/>
      <c r="N32" s="297"/>
      <c r="O32" s="298"/>
      <c r="P32" s="297"/>
      <c r="Q32" s="298"/>
      <c r="R32" s="297"/>
      <c r="S32" s="298"/>
      <c r="T32" s="302"/>
      <c r="U32" s="298"/>
      <c r="V32" s="297"/>
      <c r="W32" s="297"/>
      <c r="X32" s="297"/>
      <c r="Y32" s="298"/>
      <c r="Z32" s="297"/>
      <c r="AA32" s="318">
        <v>0.0084375</v>
      </c>
      <c r="AB32" s="299"/>
      <c r="AC32" s="308">
        <v>0.0084375</v>
      </c>
      <c r="AD32" s="304">
        <v>0.0084375</v>
      </c>
      <c r="AE32" s="290">
        <v>0</v>
      </c>
      <c r="AF32" s="290">
        <v>0</v>
      </c>
      <c r="AG32" s="441">
        <v>2</v>
      </c>
      <c r="AH32" s="300">
        <v>190</v>
      </c>
      <c r="AI32" s="537">
        <v>190</v>
      </c>
      <c r="AJ32" s="303">
        <v>21</v>
      </c>
      <c r="AK32" s="307"/>
      <c r="AL32" s="50"/>
      <c r="AM32" s="51"/>
    </row>
    <row r="33" spans="1:39" s="45" customFormat="1" ht="22.5">
      <c r="A33" s="309">
        <v>22</v>
      </c>
      <c r="B33" s="293" t="s">
        <v>17</v>
      </c>
      <c r="C33" s="294"/>
      <c r="D33" s="294" t="s">
        <v>16</v>
      </c>
      <c r="E33" s="294" t="s">
        <v>218</v>
      </c>
      <c r="F33" s="309">
        <v>14</v>
      </c>
      <c r="G33" s="309" t="s">
        <v>177</v>
      </c>
      <c r="H33" s="309" t="s">
        <v>219</v>
      </c>
      <c r="I33" s="438" t="s">
        <v>120</v>
      </c>
      <c r="J33" s="439" t="s">
        <v>220</v>
      </c>
      <c r="K33" s="440">
        <v>260</v>
      </c>
      <c r="L33" s="295"/>
      <c r="M33" s="296"/>
      <c r="N33" s="297"/>
      <c r="O33" s="298"/>
      <c r="P33" s="297"/>
      <c r="Q33" s="298"/>
      <c r="R33" s="297"/>
      <c r="S33" s="298"/>
      <c r="T33" s="297"/>
      <c r="U33" s="298"/>
      <c r="V33" s="297"/>
      <c r="W33" s="297"/>
      <c r="X33" s="297"/>
      <c r="Y33" s="298"/>
      <c r="Z33" s="297"/>
      <c r="AA33" s="319">
        <v>0.011273148148148148</v>
      </c>
      <c r="AB33" s="299"/>
      <c r="AC33" s="308">
        <v>0.011273148148148148</v>
      </c>
      <c r="AD33" s="304">
        <v>0.011273148148148148</v>
      </c>
      <c r="AE33" s="290">
        <v>0</v>
      </c>
      <c r="AF33" s="290">
        <v>0</v>
      </c>
      <c r="AG33" s="441">
        <v>5</v>
      </c>
      <c r="AH33" s="300">
        <v>166</v>
      </c>
      <c r="AI33" s="309">
        <v>166</v>
      </c>
      <c r="AJ33" s="303">
        <v>22</v>
      </c>
      <c r="AK33" s="307"/>
      <c r="AL33" s="50"/>
      <c r="AM33" s="51"/>
    </row>
    <row r="34" spans="1:39" s="45" customFormat="1" ht="22.5">
      <c r="A34" s="305">
        <v>23</v>
      </c>
      <c r="B34" s="293" t="s">
        <v>17</v>
      </c>
      <c r="C34" s="294"/>
      <c r="D34" s="294" t="s">
        <v>30</v>
      </c>
      <c r="E34" s="294" t="s">
        <v>163</v>
      </c>
      <c r="F34" s="305">
        <v>10</v>
      </c>
      <c r="G34" s="305" t="s">
        <v>161</v>
      </c>
      <c r="H34" s="305" t="s">
        <v>56</v>
      </c>
      <c r="I34" s="438" t="s">
        <v>120</v>
      </c>
      <c r="J34" s="439" t="s">
        <v>164</v>
      </c>
      <c r="K34" s="440">
        <v>260</v>
      </c>
      <c r="L34" s="295"/>
      <c r="M34" s="296"/>
      <c r="N34" s="297"/>
      <c r="O34" s="298"/>
      <c r="P34" s="297"/>
      <c r="Q34" s="298"/>
      <c r="R34" s="297"/>
      <c r="S34" s="298"/>
      <c r="T34" s="297"/>
      <c r="U34" s="298"/>
      <c r="V34" s="297"/>
      <c r="W34" s="297"/>
      <c r="X34" s="297"/>
      <c r="Y34" s="298"/>
      <c r="Z34" s="297"/>
      <c r="AA34" s="320">
        <v>0.010578703703703703</v>
      </c>
      <c r="AB34" s="299"/>
      <c r="AC34" s="308">
        <v>0.010578703703703703</v>
      </c>
      <c r="AD34" s="304">
        <v>0.010578703703703703</v>
      </c>
      <c r="AE34" s="290">
        <v>0</v>
      </c>
      <c r="AF34" s="290">
        <v>0</v>
      </c>
      <c r="AG34" s="441">
        <v>8</v>
      </c>
      <c r="AH34" s="300">
        <v>148</v>
      </c>
      <c r="AI34" s="305">
        <v>148</v>
      </c>
      <c r="AJ34" s="306">
        <v>23</v>
      </c>
      <c r="AK34" s="307"/>
      <c r="AL34" s="50"/>
      <c r="AM34" s="51"/>
    </row>
    <row r="35" spans="1:39" s="45" customFormat="1" ht="22.5">
      <c r="A35" s="305">
        <v>24</v>
      </c>
      <c r="B35" s="293"/>
      <c r="C35" s="294"/>
      <c r="D35" s="294" t="s">
        <v>30</v>
      </c>
      <c r="E35" s="294" t="s">
        <v>221</v>
      </c>
      <c r="F35" s="305">
        <v>14</v>
      </c>
      <c r="G35" s="305" t="s">
        <v>177</v>
      </c>
      <c r="H35" s="305"/>
      <c r="I35" s="438" t="s">
        <v>120</v>
      </c>
      <c r="J35" s="439" t="s">
        <v>222</v>
      </c>
      <c r="K35" s="440">
        <v>80</v>
      </c>
      <c r="L35" s="295"/>
      <c r="M35" s="296"/>
      <c r="N35" s="297"/>
      <c r="O35" s="298"/>
      <c r="P35" s="297"/>
      <c r="Q35" s="298"/>
      <c r="R35" s="297"/>
      <c r="S35" s="298"/>
      <c r="T35" s="297"/>
      <c r="U35" s="298"/>
      <c r="V35" s="297"/>
      <c r="W35" s="297"/>
      <c r="X35" s="297"/>
      <c r="Y35" s="298"/>
      <c r="Z35" s="302"/>
      <c r="AA35" s="318">
        <v>0.01258101851851852</v>
      </c>
      <c r="AB35" s="299"/>
      <c r="AC35" s="308">
        <v>0.01258101851851852</v>
      </c>
      <c r="AD35" s="304">
        <v>0.01258101851851852</v>
      </c>
      <c r="AE35" s="290">
        <v>0</v>
      </c>
      <c r="AF35" s="290">
        <v>0</v>
      </c>
      <c r="AG35" s="441">
        <v>12</v>
      </c>
      <c r="AH35" s="300">
        <v>132</v>
      </c>
      <c r="AI35" s="305">
        <v>132</v>
      </c>
      <c r="AJ35" s="306">
        <v>24</v>
      </c>
      <c r="AK35" s="307"/>
      <c r="AL35" s="50"/>
      <c r="AM35" s="51"/>
    </row>
    <row r="36" spans="1:39" s="45" customFormat="1" ht="25.5">
      <c r="A36" s="309">
        <v>25</v>
      </c>
      <c r="B36" s="293" t="s">
        <v>17</v>
      </c>
      <c r="C36" s="294"/>
      <c r="D36" s="294" t="s">
        <v>30</v>
      </c>
      <c r="E36" s="294" t="s">
        <v>202</v>
      </c>
      <c r="F36" s="309">
        <v>6</v>
      </c>
      <c r="G36" s="309" t="s">
        <v>142</v>
      </c>
      <c r="H36" s="309" t="s">
        <v>72</v>
      </c>
      <c r="I36" s="438" t="s">
        <v>143</v>
      </c>
      <c r="J36" s="439" t="s">
        <v>203</v>
      </c>
      <c r="K36" s="440">
        <v>80</v>
      </c>
      <c r="L36" s="295"/>
      <c r="M36" s="296"/>
      <c r="N36" s="297"/>
      <c r="O36" s="298"/>
      <c r="P36" s="297"/>
      <c r="Q36" s="298"/>
      <c r="R36" s="297"/>
      <c r="S36" s="298"/>
      <c r="T36" s="297"/>
      <c r="U36" s="298"/>
      <c r="V36" s="297"/>
      <c r="W36" s="297"/>
      <c r="X36" s="297"/>
      <c r="Y36" s="298"/>
      <c r="Z36" s="297"/>
      <c r="AA36" s="318">
        <v>0.01269675925925926</v>
      </c>
      <c r="AB36" s="299"/>
      <c r="AC36" s="308">
        <v>0.01269675925925926</v>
      </c>
      <c r="AD36" s="304">
        <v>0.01269675925925926</v>
      </c>
      <c r="AE36" s="290">
        <v>0</v>
      </c>
      <c r="AF36" s="290">
        <v>0</v>
      </c>
      <c r="AG36" s="441">
        <v>13</v>
      </c>
      <c r="AH36" s="300">
        <v>128</v>
      </c>
      <c r="AI36" s="309">
        <v>128</v>
      </c>
      <c r="AJ36" s="303">
        <v>25</v>
      </c>
      <c r="AK36" s="307"/>
      <c r="AL36" s="50"/>
      <c r="AM36" s="51"/>
    </row>
    <row r="37" spans="1:39" s="45" customFormat="1" ht="30.75" customHeight="1">
      <c r="A37" s="305"/>
      <c r="B37" s="293"/>
      <c r="C37" s="294"/>
      <c r="D37" s="294" t="s">
        <v>16</v>
      </c>
      <c r="E37" s="294" t="s">
        <v>124</v>
      </c>
      <c r="F37" s="305">
        <v>2</v>
      </c>
      <c r="G37" s="305" t="s">
        <v>125</v>
      </c>
      <c r="H37" s="305"/>
      <c r="I37" s="438" t="s">
        <v>120</v>
      </c>
      <c r="J37" s="439" t="s">
        <v>126</v>
      </c>
      <c r="K37" s="440">
        <v>120</v>
      </c>
      <c r="L37" s="295"/>
      <c r="M37" s="296"/>
      <c r="N37" s="302"/>
      <c r="O37" s="298"/>
      <c r="P37" s="297"/>
      <c r="Q37" s="298"/>
      <c r="R37" s="297"/>
      <c r="S37" s="298"/>
      <c r="T37" s="302"/>
      <c r="U37" s="298"/>
      <c r="V37" s="297"/>
      <c r="W37" s="297"/>
      <c r="X37" s="297"/>
      <c r="Y37" s="298"/>
      <c r="Z37" s="302"/>
      <c r="AA37" s="318">
        <v>0.01855324074074074</v>
      </c>
      <c r="AB37" s="299"/>
      <c r="AC37" s="308">
        <v>0.01855324074074074</v>
      </c>
      <c r="AD37" s="304" t="s">
        <v>52</v>
      </c>
      <c r="AE37" s="290">
        <v>2</v>
      </c>
      <c r="AF37" s="290">
        <v>0</v>
      </c>
      <c r="AG37" s="441">
        <v>0</v>
      </c>
      <c r="AH37" s="300">
        <v>0</v>
      </c>
      <c r="AI37" s="305">
        <v>120</v>
      </c>
      <c r="AJ37" s="306"/>
      <c r="AK37" s="307"/>
      <c r="AL37" s="50"/>
      <c r="AM37" s="51"/>
    </row>
    <row r="38" spans="1:39" s="45" customFormat="1" ht="29.25" customHeight="1">
      <c r="A38" s="309">
        <v>26</v>
      </c>
      <c r="B38" s="293" t="s">
        <v>17</v>
      </c>
      <c r="C38" s="294"/>
      <c r="D38" s="294" t="s">
        <v>30</v>
      </c>
      <c r="E38" s="294" t="s">
        <v>127</v>
      </c>
      <c r="F38" s="309">
        <v>2</v>
      </c>
      <c r="G38" s="309" t="s">
        <v>125</v>
      </c>
      <c r="H38" s="309" t="s">
        <v>191</v>
      </c>
      <c r="I38" s="438" t="s">
        <v>120</v>
      </c>
      <c r="J38" s="439" t="s">
        <v>128</v>
      </c>
      <c r="K38" s="440">
        <v>80</v>
      </c>
      <c r="L38" s="295"/>
      <c r="M38" s="296"/>
      <c r="N38" s="297"/>
      <c r="O38" s="298"/>
      <c r="P38" s="297"/>
      <c r="Q38" s="298"/>
      <c r="R38" s="297"/>
      <c r="S38" s="298"/>
      <c r="T38" s="302"/>
      <c r="U38" s="298"/>
      <c r="V38" s="297"/>
      <c r="W38" s="297"/>
      <c r="X38" s="297"/>
      <c r="Y38" s="298"/>
      <c r="Z38" s="297"/>
      <c r="AA38" s="318">
        <v>0.014479166666666668</v>
      </c>
      <c r="AB38" s="299"/>
      <c r="AC38" s="308">
        <v>0.014479166666666668</v>
      </c>
      <c r="AD38" s="304">
        <v>0.014479166666666668</v>
      </c>
      <c r="AE38" s="290">
        <v>0</v>
      </c>
      <c r="AF38" s="290">
        <v>0</v>
      </c>
      <c r="AG38" s="441">
        <v>15</v>
      </c>
      <c r="AH38" s="300">
        <v>120</v>
      </c>
      <c r="AI38" s="309">
        <v>120</v>
      </c>
      <c r="AJ38" s="303">
        <v>26</v>
      </c>
      <c r="AK38" s="307"/>
      <c r="AL38" s="50"/>
      <c r="AM38" s="51"/>
    </row>
    <row r="39" spans="1:39" s="45" customFormat="1" ht="25.5">
      <c r="A39" s="305">
        <v>27</v>
      </c>
      <c r="B39" s="449"/>
      <c r="C39" s="450"/>
      <c r="D39" s="451" t="s">
        <v>16</v>
      </c>
      <c r="E39" s="452" t="s">
        <v>192</v>
      </c>
      <c r="F39" s="305">
        <v>27</v>
      </c>
      <c r="G39" s="305" t="s">
        <v>193</v>
      </c>
      <c r="H39" s="305"/>
      <c r="I39" s="453" t="s">
        <v>61</v>
      </c>
      <c r="J39" s="439" t="s">
        <v>194</v>
      </c>
      <c r="K39" s="440">
        <v>40</v>
      </c>
      <c r="L39" s="295"/>
      <c r="M39" s="296"/>
      <c r="N39" s="297"/>
      <c r="O39" s="298"/>
      <c r="P39" s="297"/>
      <c r="Q39" s="298"/>
      <c r="R39" s="297"/>
      <c r="S39" s="298"/>
      <c r="T39" s="297"/>
      <c r="U39" s="298"/>
      <c r="V39" s="297"/>
      <c r="W39" s="297"/>
      <c r="X39" s="297"/>
      <c r="Y39" s="298"/>
      <c r="Z39" s="297"/>
      <c r="AA39" s="318">
        <v>0.014571759259259258</v>
      </c>
      <c r="AB39" s="299"/>
      <c r="AC39" s="308">
        <v>0.014571759259259258</v>
      </c>
      <c r="AD39" s="304">
        <v>0.014571759259259258</v>
      </c>
      <c r="AE39" s="290">
        <v>0</v>
      </c>
      <c r="AF39" s="290">
        <v>0</v>
      </c>
      <c r="AG39" s="441">
        <v>15</v>
      </c>
      <c r="AH39" s="300">
        <v>120</v>
      </c>
      <c r="AI39" s="305">
        <v>120</v>
      </c>
      <c r="AJ39" s="306">
        <v>27</v>
      </c>
      <c r="AK39" s="307"/>
      <c r="AL39" s="50"/>
      <c r="AM39" s="51"/>
    </row>
    <row r="40" spans="1:39" s="45" customFormat="1" ht="22.5">
      <c r="A40" s="539">
        <v>28</v>
      </c>
      <c r="B40" s="488"/>
      <c r="C40" s="332"/>
      <c r="D40" s="294" t="s">
        <v>16</v>
      </c>
      <c r="E40" s="527" t="s">
        <v>129</v>
      </c>
      <c r="F40" s="539">
        <v>3</v>
      </c>
      <c r="G40" s="539" t="s">
        <v>130</v>
      </c>
      <c r="H40" s="539"/>
      <c r="I40" s="438" t="s">
        <v>130</v>
      </c>
      <c r="J40" s="439" t="s">
        <v>195</v>
      </c>
      <c r="K40" s="440">
        <v>40</v>
      </c>
      <c r="L40" s="295"/>
      <c r="M40" s="296"/>
      <c r="N40" s="297"/>
      <c r="O40" s="298"/>
      <c r="P40" s="297"/>
      <c r="Q40" s="298"/>
      <c r="R40" s="297"/>
      <c r="S40" s="298"/>
      <c r="T40" s="297"/>
      <c r="U40" s="298"/>
      <c r="V40" s="297"/>
      <c r="W40" s="297"/>
      <c r="X40" s="297"/>
      <c r="Y40" s="298"/>
      <c r="Z40" s="297"/>
      <c r="AA40" s="318">
        <v>0.01798611111111111</v>
      </c>
      <c r="AB40" s="299"/>
      <c r="AC40" s="308">
        <v>0.01798611111111111</v>
      </c>
      <c r="AD40" s="540" t="s">
        <v>52</v>
      </c>
      <c r="AE40" s="333">
        <v>2</v>
      </c>
      <c r="AF40" s="333">
        <v>0</v>
      </c>
      <c r="AG40" s="441">
        <v>0</v>
      </c>
      <c r="AH40" s="300">
        <v>0</v>
      </c>
      <c r="AI40" s="539">
        <v>120</v>
      </c>
      <c r="AJ40" s="541">
        <v>28</v>
      </c>
      <c r="AK40" s="307"/>
      <c r="AL40" s="50"/>
      <c r="AM40" s="51"/>
    </row>
    <row r="41" spans="1:39" s="45" customFormat="1" ht="12.75" hidden="1">
      <c r="A41" s="309"/>
      <c r="B41" s="341"/>
      <c r="C41" s="342"/>
      <c r="D41" s="321"/>
      <c r="E41" s="322"/>
      <c r="F41" s="309"/>
      <c r="G41" s="309"/>
      <c r="H41" s="309"/>
      <c r="I41" s="323"/>
      <c r="J41" s="324"/>
      <c r="K41" s="325"/>
      <c r="L41" s="334"/>
      <c r="M41" s="312"/>
      <c r="N41" s="335"/>
      <c r="O41" s="336"/>
      <c r="P41" s="335"/>
      <c r="Q41" s="336"/>
      <c r="R41" s="335"/>
      <c r="S41" s="336"/>
      <c r="T41" s="335"/>
      <c r="U41" s="336"/>
      <c r="V41" s="335"/>
      <c r="W41" s="335"/>
      <c r="X41" s="335"/>
      <c r="Y41" s="336"/>
      <c r="Z41" s="335"/>
      <c r="AA41" s="337"/>
      <c r="AB41" s="311"/>
      <c r="AC41" s="315" t="s">
        <v>98</v>
      </c>
      <c r="AD41" s="304" t="s">
        <v>186</v>
      </c>
      <c r="AE41" s="290">
        <v>4</v>
      </c>
      <c r="AF41" s="290">
        <v>0</v>
      </c>
      <c r="AG41" s="338" t="e">
        <v>#N/A</v>
      </c>
      <c r="AH41" s="354" t="e">
        <v>#N/A</v>
      </c>
      <c r="AI41" s="309" t="s">
        <v>98</v>
      </c>
      <c r="AJ41" s="303"/>
      <c r="AK41" s="340"/>
      <c r="AL41" s="50"/>
      <c r="AM41" s="51"/>
    </row>
    <row r="42" spans="1:39" s="45" customFormat="1" ht="12.75" hidden="1">
      <c r="A42" s="305"/>
      <c r="B42" s="327"/>
      <c r="C42" s="328"/>
      <c r="D42" s="316"/>
      <c r="E42" s="329"/>
      <c r="F42" s="305"/>
      <c r="G42" s="305"/>
      <c r="H42" s="305"/>
      <c r="I42" s="317"/>
      <c r="J42" s="330"/>
      <c r="K42" s="331"/>
      <c r="L42" s="326"/>
      <c r="M42" s="296"/>
      <c r="N42" s="297"/>
      <c r="O42" s="298"/>
      <c r="P42" s="297"/>
      <c r="Q42" s="298"/>
      <c r="R42" s="297"/>
      <c r="S42" s="298"/>
      <c r="T42" s="297"/>
      <c r="U42" s="298"/>
      <c r="V42" s="297"/>
      <c r="W42" s="297"/>
      <c r="X42" s="297"/>
      <c r="Y42" s="298"/>
      <c r="Z42" s="297"/>
      <c r="AA42" s="319"/>
      <c r="AB42" s="299"/>
      <c r="AC42" s="308" t="s">
        <v>98</v>
      </c>
      <c r="AD42" s="304" t="s">
        <v>186</v>
      </c>
      <c r="AE42" s="290">
        <v>4</v>
      </c>
      <c r="AF42" s="290">
        <v>0</v>
      </c>
      <c r="AG42" s="300" t="e">
        <v>#N/A</v>
      </c>
      <c r="AH42" s="301" t="e">
        <v>#N/A</v>
      </c>
      <c r="AI42" s="305" t="s">
        <v>98</v>
      </c>
      <c r="AJ42" s="306"/>
      <c r="AK42" s="307"/>
      <c r="AL42" s="50"/>
      <c r="AM42" s="51"/>
    </row>
    <row r="43" spans="1:39" s="45" customFormat="1" ht="12.75" hidden="1">
      <c r="A43" s="309"/>
      <c r="B43" s="327"/>
      <c r="C43" s="328"/>
      <c r="D43" s="316"/>
      <c r="E43" s="329"/>
      <c r="F43" s="309"/>
      <c r="G43" s="309"/>
      <c r="H43" s="309"/>
      <c r="I43" s="317"/>
      <c r="J43" s="330"/>
      <c r="K43" s="331"/>
      <c r="L43" s="326"/>
      <c r="M43" s="296"/>
      <c r="N43" s="297"/>
      <c r="O43" s="298"/>
      <c r="P43" s="297"/>
      <c r="Q43" s="298"/>
      <c r="R43" s="297"/>
      <c r="S43" s="298"/>
      <c r="T43" s="297"/>
      <c r="U43" s="298"/>
      <c r="V43" s="297"/>
      <c r="W43" s="297"/>
      <c r="X43" s="297"/>
      <c r="Y43" s="298"/>
      <c r="Z43" s="297"/>
      <c r="AA43" s="318"/>
      <c r="AB43" s="299"/>
      <c r="AC43" s="308" t="s">
        <v>98</v>
      </c>
      <c r="AD43" s="304" t="s">
        <v>186</v>
      </c>
      <c r="AE43" s="290">
        <v>4</v>
      </c>
      <c r="AF43" s="290">
        <v>0</v>
      </c>
      <c r="AG43" s="300" t="e">
        <v>#N/A</v>
      </c>
      <c r="AH43" s="301" t="e">
        <v>#N/A</v>
      </c>
      <c r="AI43" s="309" t="s">
        <v>98</v>
      </c>
      <c r="AJ43" s="303"/>
      <c r="AK43" s="307"/>
      <c r="AL43" s="50"/>
      <c r="AM43" s="51"/>
    </row>
    <row r="44" spans="1:39" s="45" customFormat="1" ht="12.75" hidden="1">
      <c r="A44" s="305"/>
      <c r="B44" s="344"/>
      <c r="C44" s="345"/>
      <c r="D44" s="316"/>
      <c r="E44" s="329"/>
      <c r="F44" s="305"/>
      <c r="G44" s="305"/>
      <c r="H44" s="305"/>
      <c r="I44" s="317"/>
      <c r="J44" s="330"/>
      <c r="K44" s="331"/>
      <c r="L44" s="326"/>
      <c r="M44" s="296"/>
      <c r="N44" s="297"/>
      <c r="O44" s="298"/>
      <c r="P44" s="297"/>
      <c r="Q44" s="298"/>
      <c r="R44" s="297"/>
      <c r="S44" s="298"/>
      <c r="T44" s="297"/>
      <c r="U44" s="298"/>
      <c r="V44" s="297"/>
      <c r="W44" s="297"/>
      <c r="X44" s="297"/>
      <c r="Y44" s="298"/>
      <c r="Z44" s="297"/>
      <c r="AA44" s="318"/>
      <c r="AB44" s="299"/>
      <c r="AC44" s="308" t="s">
        <v>98</v>
      </c>
      <c r="AD44" s="304" t="s">
        <v>186</v>
      </c>
      <c r="AE44" s="290">
        <v>4</v>
      </c>
      <c r="AF44" s="290">
        <v>0</v>
      </c>
      <c r="AG44" s="300" t="e">
        <v>#N/A</v>
      </c>
      <c r="AH44" s="301" t="e">
        <v>#N/A</v>
      </c>
      <c r="AI44" s="305" t="s">
        <v>98</v>
      </c>
      <c r="AJ44" s="306"/>
      <c r="AK44" s="307"/>
      <c r="AL44" s="50"/>
      <c r="AM44" s="51"/>
    </row>
    <row r="45" spans="1:39" s="45" customFormat="1" ht="12.75" hidden="1">
      <c r="A45" s="309"/>
      <c r="B45" s="327"/>
      <c r="C45" s="328"/>
      <c r="D45" s="316"/>
      <c r="E45" s="329"/>
      <c r="F45" s="309"/>
      <c r="G45" s="309"/>
      <c r="H45" s="309"/>
      <c r="I45" s="317"/>
      <c r="J45" s="330"/>
      <c r="K45" s="331"/>
      <c r="L45" s="326"/>
      <c r="M45" s="296"/>
      <c r="N45" s="297"/>
      <c r="O45" s="298"/>
      <c r="P45" s="297"/>
      <c r="Q45" s="298"/>
      <c r="R45" s="297"/>
      <c r="S45" s="298"/>
      <c r="T45" s="297"/>
      <c r="U45" s="298"/>
      <c r="V45" s="297"/>
      <c r="W45" s="297"/>
      <c r="X45" s="297"/>
      <c r="Y45" s="298"/>
      <c r="Z45" s="297"/>
      <c r="AA45" s="318"/>
      <c r="AB45" s="299"/>
      <c r="AC45" s="308" t="s">
        <v>98</v>
      </c>
      <c r="AD45" s="304" t="s">
        <v>186</v>
      </c>
      <c r="AE45" s="290">
        <v>4</v>
      </c>
      <c r="AF45" s="290">
        <v>0</v>
      </c>
      <c r="AG45" s="300" t="e">
        <v>#N/A</v>
      </c>
      <c r="AH45" s="301" t="e">
        <v>#N/A</v>
      </c>
      <c r="AI45" s="309" t="s">
        <v>98</v>
      </c>
      <c r="AJ45" s="303"/>
      <c r="AK45" s="307"/>
      <c r="AL45" s="50"/>
      <c r="AM45" s="51"/>
    </row>
    <row r="46" spans="1:39" s="45" customFormat="1" ht="12.75" hidden="1">
      <c r="A46" s="305"/>
      <c r="B46" s="327"/>
      <c r="C46" s="328"/>
      <c r="D46" s="316"/>
      <c r="E46" s="329"/>
      <c r="F46" s="305"/>
      <c r="G46" s="305"/>
      <c r="H46" s="305"/>
      <c r="I46" s="317"/>
      <c r="J46" s="330"/>
      <c r="K46" s="331"/>
      <c r="L46" s="326"/>
      <c r="M46" s="296"/>
      <c r="N46" s="297"/>
      <c r="O46" s="298"/>
      <c r="P46" s="297"/>
      <c r="Q46" s="298"/>
      <c r="R46" s="297"/>
      <c r="S46" s="298"/>
      <c r="T46" s="297"/>
      <c r="U46" s="298"/>
      <c r="V46" s="297"/>
      <c r="W46" s="297"/>
      <c r="X46" s="297"/>
      <c r="Y46" s="298"/>
      <c r="Z46" s="297"/>
      <c r="AA46" s="320"/>
      <c r="AB46" s="299"/>
      <c r="AC46" s="308" t="s">
        <v>98</v>
      </c>
      <c r="AD46" s="304" t="s">
        <v>186</v>
      </c>
      <c r="AE46" s="290">
        <v>4</v>
      </c>
      <c r="AF46" s="290">
        <v>0</v>
      </c>
      <c r="AG46" s="300" t="e">
        <v>#N/A</v>
      </c>
      <c r="AH46" s="301" t="e">
        <v>#N/A</v>
      </c>
      <c r="AI46" s="305" t="s">
        <v>98</v>
      </c>
      <c r="AJ46" s="306"/>
      <c r="AK46" s="307"/>
      <c r="AL46" s="50"/>
      <c r="AM46" s="51"/>
    </row>
    <row r="47" spans="1:39" s="45" customFormat="1" ht="12.75" hidden="1">
      <c r="A47" s="309"/>
      <c r="B47" s="327"/>
      <c r="C47" s="328"/>
      <c r="D47" s="316"/>
      <c r="E47" s="329"/>
      <c r="F47" s="309"/>
      <c r="G47" s="309"/>
      <c r="H47" s="309"/>
      <c r="I47" s="317"/>
      <c r="J47" s="330"/>
      <c r="K47" s="331"/>
      <c r="L47" s="326"/>
      <c r="M47" s="296"/>
      <c r="N47" s="297"/>
      <c r="O47" s="298"/>
      <c r="P47" s="297"/>
      <c r="Q47" s="298"/>
      <c r="R47" s="297"/>
      <c r="S47" s="298"/>
      <c r="T47" s="297"/>
      <c r="U47" s="298"/>
      <c r="V47" s="297"/>
      <c r="W47" s="297"/>
      <c r="X47" s="297"/>
      <c r="Y47" s="298"/>
      <c r="Z47" s="297"/>
      <c r="AA47" s="318"/>
      <c r="AB47" s="299"/>
      <c r="AC47" s="308" t="s">
        <v>98</v>
      </c>
      <c r="AD47" s="304" t="s">
        <v>186</v>
      </c>
      <c r="AE47" s="290">
        <v>4</v>
      </c>
      <c r="AF47" s="290">
        <v>0</v>
      </c>
      <c r="AG47" s="300" t="e">
        <v>#N/A</v>
      </c>
      <c r="AH47" s="301" t="e">
        <v>#N/A</v>
      </c>
      <c r="AI47" s="309" t="s">
        <v>98</v>
      </c>
      <c r="AJ47" s="303"/>
      <c r="AK47" s="307"/>
      <c r="AL47" s="50"/>
      <c r="AM47" s="51"/>
    </row>
    <row r="48" spans="1:39" s="45" customFormat="1" ht="12.75" hidden="1">
      <c r="A48" s="305"/>
      <c r="B48" s="327"/>
      <c r="C48" s="328"/>
      <c r="D48" s="316"/>
      <c r="E48" s="329"/>
      <c r="F48" s="305"/>
      <c r="G48" s="305"/>
      <c r="H48" s="305"/>
      <c r="I48" s="317"/>
      <c r="J48" s="330"/>
      <c r="K48" s="331"/>
      <c r="L48" s="326"/>
      <c r="M48" s="296"/>
      <c r="N48" s="297"/>
      <c r="O48" s="298"/>
      <c r="P48" s="297"/>
      <c r="Q48" s="298"/>
      <c r="R48" s="297"/>
      <c r="S48" s="298"/>
      <c r="T48" s="302"/>
      <c r="U48" s="298"/>
      <c r="V48" s="297"/>
      <c r="W48" s="297"/>
      <c r="X48" s="297"/>
      <c r="Y48" s="298"/>
      <c r="Z48" s="302"/>
      <c r="AA48" s="318"/>
      <c r="AB48" s="299"/>
      <c r="AC48" s="308" t="s">
        <v>98</v>
      </c>
      <c r="AD48" s="304" t="s">
        <v>186</v>
      </c>
      <c r="AE48" s="290">
        <v>4</v>
      </c>
      <c r="AF48" s="290">
        <v>0</v>
      </c>
      <c r="AG48" s="300" t="e">
        <v>#N/A</v>
      </c>
      <c r="AH48" s="301" t="e">
        <v>#N/A</v>
      </c>
      <c r="AI48" s="305" t="s">
        <v>98</v>
      </c>
      <c r="AJ48" s="306"/>
      <c r="AK48" s="307"/>
      <c r="AL48" s="50"/>
      <c r="AM48" s="51"/>
    </row>
    <row r="49" spans="1:39" s="45" customFormat="1" ht="12.75" hidden="1">
      <c r="A49" s="309"/>
      <c r="B49" s="327"/>
      <c r="C49" s="328"/>
      <c r="D49" s="316"/>
      <c r="E49" s="329"/>
      <c r="F49" s="309"/>
      <c r="G49" s="309"/>
      <c r="H49" s="309"/>
      <c r="I49" s="317"/>
      <c r="J49" s="330"/>
      <c r="K49" s="331"/>
      <c r="L49" s="326"/>
      <c r="M49" s="296"/>
      <c r="N49" s="302"/>
      <c r="O49" s="298"/>
      <c r="P49" s="297"/>
      <c r="Q49" s="298"/>
      <c r="R49" s="302"/>
      <c r="S49" s="298"/>
      <c r="T49" s="302"/>
      <c r="U49" s="298"/>
      <c r="V49" s="297"/>
      <c r="W49" s="297"/>
      <c r="X49" s="297"/>
      <c r="Y49" s="298"/>
      <c r="Z49" s="302"/>
      <c r="AA49" s="320"/>
      <c r="AB49" s="299"/>
      <c r="AC49" s="308" t="s">
        <v>98</v>
      </c>
      <c r="AD49" s="304" t="s">
        <v>186</v>
      </c>
      <c r="AE49" s="290">
        <v>4</v>
      </c>
      <c r="AF49" s="290">
        <v>0</v>
      </c>
      <c r="AG49" s="300" t="e">
        <v>#N/A</v>
      </c>
      <c r="AH49" s="301" t="e">
        <v>#N/A</v>
      </c>
      <c r="AI49" s="309" t="s">
        <v>98</v>
      </c>
      <c r="AJ49" s="303"/>
      <c r="AK49" s="307"/>
      <c r="AL49" s="50"/>
      <c r="AM49" s="51"/>
    </row>
    <row r="50" spans="1:39" s="45" customFormat="1" ht="12.75" hidden="1">
      <c r="A50" s="305"/>
      <c r="B50" s="327"/>
      <c r="C50" s="328"/>
      <c r="D50" s="316"/>
      <c r="E50" s="329"/>
      <c r="F50" s="305"/>
      <c r="G50" s="305"/>
      <c r="H50" s="305"/>
      <c r="I50" s="317"/>
      <c r="J50" s="330"/>
      <c r="K50" s="331"/>
      <c r="L50" s="326"/>
      <c r="M50" s="296"/>
      <c r="N50" s="297"/>
      <c r="O50" s="298"/>
      <c r="P50" s="297"/>
      <c r="Q50" s="298"/>
      <c r="R50" s="297"/>
      <c r="S50" s="298"/>
      <c r="T50" s="297"/>
      <c r="U50" s="298"/>
      <c r="V50" s="297"/>
      <c r="W50" s="297"/>
      <c r="X50" s="297"/>
      <c r="Y50" s="298"/>
      <c r="Z50" s="297"/>
      <c r="AA50" s="318"/>
      <c r="AB50" s="299"/>
      <c r="AC50" s="308" t="s">
        <v>98</v>
      </c>
      <c r="AD50" s="304" t="s">
        <v>186</v>
      </c>
      <c r="AE50" s="333">
        <v>4</v>
      </c>
      <c r="AF50" s="333">
        <v>0</v>
      </c>
      <c r="AG50" s="300" t="e">
        <v>#N/A</v>
      </c>
      <c r="AH50" s="301" t="e">
        <v>#N/A</v>
      </c>
      <c r="AI50" s="305" t="s">
        <v>98</v>
      </c>
      <c r="AJ50" s="306"/>
      <c r="AK50" s="307"/>
      <c r="AL50" s="50"/>
      <c r="AM50" s="51"/>
    </row>
    <row r="51" spans="1:39" s="45" customFormat="1" ht="12.75" hidden="1">
      <c r="A51" s="309"/>
      <c r="B51" s="327"/>
      <c r="C51" s="328"/>
      <c r="D51" s="316"/>
      <c r="E51" s="329"/>
      <c r="F51" s="309"/>
      <c r="G51" s="309"/>
      <c r="H51" s="309"/>
      <c r="I51" s="317"/>
      <c r="J51" s="330"/>
      <c r="K51" s="331"/>
      <c r="L51" s="326"/>
      <c r="M51" s="296"/>
      <c r="N51" s="297"/>
      <c r="O51" s="298"/>
      <c r="P51" s="297"/>
      <c r="Q51" s="298"/>
      <c r="R51" s="297"/>
      <c r="S51" s="298"/>
      <c r="T51" s="297"/>
      <c r="U51" s="298"/>
      <c r="V51" s="297"/>
      <c r="W51" s="297"/>
      <c r="X51" s="297"/>
      <c r="Y51" s="298"/>
      <c r="Z51" s="297"/>
      <c r="AA51" s="318"/>
      <c r="AB51" s="299"/>
      <c r="AC51" s="308" t="s">
        <v>98</v>
      </c>
      <c r="AD51" s="304" t="s">
        <v>186</v>
      </c>
      <c r="AE51" s="333">
        <v>4</v>
      </c>
      <c r="AF51" s="333">
        <v>0</v>
      </c>
      <c r="AG51" s="300" t="e">
        <v>#N/A</v>
      </c>
      <c r="AH51" s="301" t="e">
        <v>#N/A</v>
      </c>
      <c r="AI51" s="309" t="s">
        <v>98</v>
      </c>
      <c r="AJ51" s="303"/>
      <c r="AK51" s="307"/>
      <c r="AL51" s="50"/>
      <c r="AM51" s="51"/>
    </row>
    <row r="52" spans="1:37" s="45" customFormat="1" ht="12.75" hidden="1">
      <c r="A52" s="305"/>
      <c r="B52" s="341"/>
      <c r="C52" s="342"/>
      <c r="D52" s="321"/>
      <c r="E52" s="322"/>
      <c r="F52" s="305"/>
      <c r="G52" s="305"/>
      <c r="H52" s="305"/>
      <c r="I52" s="323"/>
      <c r="J52" s="324"/>
      <c r="K52" s="325"/>
      <c r="L52" s="334"/>
      <c r="M52" s="312"/>
      <c r="N52" s="335"/>
      <c r="O52" s="336"/>
      <c r="P52" s="335"/>
      <c r="Q52" s="336"/>
      <c r="R52" s="335"/>
      <c r="S52" s="336"/>
      <c r="T52" s="335"/>
      <c r="U52" s="336"/>
      <c r="V52" s="335"/>
      <c r="W52" s="335"/>
      <c r="X52" s="335"/>
      <c r="Y52" s="336"/>
      <c r="Z52" s="335"/>
      <c r="AA52" s="337"/>
      <c r="AB52" s="311"/>
      <c r="AC52" s="308" t="s">
        <v>98</v>
      </c>
      <c r="AD52" s="304" t="s">
        <v>186</v>
      </c>
      <c r="AE52" s="290">
        <v>4</v>
      </c>
      <c r="AF52" s="290">
        <v>0</v>
      </c>
      <c r="AG52" s="338" t="e">
        <v>#N/A</v>
      </c>
      <c r="AH52" s="339" t="e">
        <v>#N/A</v>
      </c>
      <c r="AI52" s="305" t="s">
        <v>98</v>
      </c>
      <c r="AJ52" s="306"/>
      <c r="AK52" s="340"/>
    </row>
    <row r="53" spans="1:39" s="45" customFormat="1" ht="12.75" hidden="1">
      <c r="A53" s="309"/>
      <c r="B53" s="327"/>
      <c r="C53" s="328"/>
      <c r="D53" s="316"/>
      <c r="E53" s="329"/>
      <c r="F53" s="309"/>
      <c r="G53" s="309"/>
      <c r="H53" s="309"/>
      <c r="I53" s="317"/>
      <c r="J53" s="330"/>
      <c r="K53" s="331"/>
      <c r="L53" s="326"/>
      <c r="M53" s="296"/>
      <c r="N53" s="297"/>
      <c r="O53" s="298"/>
      <c r="P53" s="297"/>
      <c r="Q53" s="298"/>
      <c r="R53" s="297"/>
      <c r="S53" s="298"/>
      <c r="T53" s="302"/>
      <c r="U53" s="298"/>
      <c r="V53" s="297"/>
      <c r="W53" s="297"/>
      <c r="X53" s="297"/>
      <c r="Y53" s="298"/>
      <c r="Z53" s="302"/>
      <c r="AA53" s="318"/>
      <c r="AB53" s="299"/>
      <c r="AC53" s="308" t="s">
        <v>98</v>
      </c>
      <c r="AD53" s="304" t="s">
        <v>186</v>
      </c>
      <c r="AE53" s="290">
        <v>4</v>
      </c>
      <c r="AF53" s="290">
        <v>0</v>
      </c>
      <c r="AG53" s="300" t="e">
        <v>#N/A</v>
      </c>
      <c r="AH53" s="301" t="e">
        <v>#N/A</v>
      </c>
      <c r="AI53" s="309" t="s">
        <v>98</v>
      </c>
      <c r="AJ53" s="303"/>
      <c r="AK53" s="307"/>
      <c r="AL53" s="50"/>
      <c r="AM53" s="51"/>
    </row>
    <row r="54" spans="1:39" s="45" customFormat="1" ht="12.75" hidden="1">
      <c r="A54" s="305"/>
      <c r="B54" s="327"/>
      <c r="C54" s="328"/>
      <c r="D54" s="316"/>
      <c r="E54" s="329"/>
      <c r="F54" s="305"/>
      <c r="G54" s="305"/>
      <c r="H54" s="305"/>
      <c r="I54" s="317"/>
      <c r="J54" s="330"/>
      <c r="K54" s="331"/>
      <c r="L54" s="326"/>
      <c r="M54" s="296"/>
      <c r="N54" s="302"/>
      <c r="O54" s="298"/>
      <c r="P54" s="297"/>
      <c r="Q54" s="298"/>
      <c r="R54" s="297"/>
      <c r="S54" s="298"/>
      <c r="T54" s="302"/>
      <c r="U54" s="298"/>
      <c r="V54" s="297"/>
      <c r="W54" s="302"/>
      <c r="X54" s="302"/>
      <c r="Y54" s="298"/>
      <c r="Z54" s="302"/>
      <c r="AA54" s="320"/>
      <c r="AB54" s="299"/>
      <c r="AC54" s="308" t="s">
        <v>98</v>
      </c>
      <c r="AD54" s="304" t="s">
        <v>186</v>
      </c>
      <c r="AE54" s="290">
        <v>4</v>
      </c>
      <c r="AF54" s="290">
        <v>0</v>
      </c>
      <c r="AG54" s="300" t="e">
        <v>#N/A</v>
      </c>
      <c r="AH54" s="301" t="e">
        <v>#N/A</v>
      </c>
      <c r="AI54" s="305" t="s">
        <v>98</v>
      </c>
      <c r="AJ54" s="306"/>
      <c r="AK54" s="307"/>
      <c r="AL54" s="50"/>
      <c r="AM54" s="51"/>
    </row>
    <row r="55" spans="1:39" s="45" customFormat="1" ht="12.75" hidden="1">
      <c r="A55" s="309"/>
      <c r="B55" s="327"/>
      <c r="C55" s="328"/>
      <c r="D55" s="316"/>
      <c r="E55" s="329"/>
      <c r="F55" s="309"/>
      <c r="G55" s="309"/>
      <c r="H55" s="309"/>
      <c r="I55" s="317"/>
      <c r="J55" s="330"/>
      <c r="K55" s="331"/>
      <c r="L55" s="326"/>
      <c r="M55" s="296"/>
      <c r="N55" s="297"/>
      <c r="O55" s="298"/>
      <c r="P55" s="297"/>
      <c r="Q55" s="298"/>
      <c r="R55" s="297"/>
      <c r="S55" s="298"/>
      <c r="T55" s="297"/>
      <c r="U55" s="298"/>
      <c r="V55" s="297"/>
      <c r="W55" s="297"/>
      <c r="X55" s="297"/>
      <c r="Y55" s="298"/>
      <c r="Z55" s="302"/>
      <c r="AA55" s="318"/>
      <c r="AB55" s="299"/>
      <c r="AC55" s="308" t="s">
        <v>98</v>
      </c>
      <c r="AD55" s="304" t="s">
        <v>186</v>
      </c>
      <c r="AE55" s="290">
        <v>4</v>
      </c>
      <c r="AF55" s="290">
        <v>0</v>
      </c>
      <c r="AG55" s="300" t="e">
        <v>#N/A</v>
      </c>
      <c r="AH55" s="301" t="e">
        <v>#N/A</v>
      </c>
      <c r="AI55" s="309" t="s">
        <v>98</v>
      </c>
      <c r="AJ55" s="303"/>
      <c r="AK55" s="307"/>
      <c r="AL55" s="50"/>
      <c r="AM55" s="51"/>
    </row>
    <row r="56" spans="1:39" s="45" customFormat="1" ht="12.75" hidden="1">
      <c r="A56" s="305"/>
      <c r="B56" s="327"/>
      <c r="C56" s="328"/>
      <c r="D56" s="316"/>
      <c r="E56" s="329"/>
      <c r="F56" s="305"/>
      <c r="G56" s="305"/>
      <c r="H56" s="305"/>
      <c r="I56" s="317"/>
      <c r="J56" s="330"/>
      <c r="K56" s="331"/>
      <c r="L56" s="326"/>
      <c r="M56" s="296"/>
      <c r="N56" s="297"/>
      <c r="O56" s="298"/>
      <c r="P56" s="297"/>
      <c r="Q56" s="298"/>
      <c r="R56" s="297"/>
      <c r="S56" s="298"/>
      <c r="T56" s="297"/>
      <c r="U56" s="298"/>
      <c r="V56" s="297"/>
      <c r="W56" s="297"/>
      <c r="X56" s="297"/>
      <c r="Y56" s="298"/>
      <c r="Z56" s="297"/>
      <c r="AA56" s="318"/>
      <c r="AB56" s="299"/>
      <c r="AC56" s="308" t="s">
        <v>98</v>
      </c>
      <c r="AD56" s="304" t="s">
        <v>186</v>
      </c>
      <c r="AE56" s="290">
        <v>4</v>
      </c>
      <c r="AF56" s="290">
        <v>0</v>
      </c>
      <c r="AG56" s="300" t="e">
        <v>#N/A</v>
      </c>
      <c r="AH56" s="301" t="e">
        <v>#N/A</v>
      </c>
      <c r="AI56" s="305" t="s">
        <v>98</v>
      </c>
      <c r="AJ56" s="306"/>
      <c r="AK56" s="307"/>
      <c r="AL56" s="50"/>
      <c r="AM56" s="51"/>
    </row>
    <row r="57" spans="1:39" s="45" customFormat="1" ht="12.75" hidden="1">
      <c r="A57" s="309"/>
      <c r="B57" s="327"/>
      <c r="C57" s="328"/>
      <c r="D57" s="316"/>
      <c r="E57" s="329"/>
      <c r="F57" s="309"/>
      <c r="G57" s="309"/>
      <c r="H57" s="309"/>
      <c r="I57" s="317"/>
      <c r="J57" s="330"/>
      <c r="K57" s="331"/>
      <c r="L57" s="326"/>
      <c r="M57" s="296"/>
      <c r="N57" s="297"/>
      <c r="O57" s="298"/>
      <c r="P57" s="297"/>
      <c r="Q57" s="298"/>
      <c r="R57" s="297"/>
      <c r="S57" s="298"/>
      <c r="T57" s="297"/>
      <c r="U57" s="298"/>
      <c r="V57" s="297"/>
      <c r="W57" s="297"/>
      <c r="X57" s="297"/>
      <c r="Y57" s="298"/>
      <c r="Z57" s="297"/>
      <c r="AA57" s="318"/>
      <c r="AB57" s="299"/>
      <c r="AC57" s="308" t="s">
        <v>98</v>
      </c>
      <c r="AD57" s="304" t="s">
        <v>186</v>
      </c>
      <c r="AE57" s="290">
        <v>4</v>
      </c>
      <c r="AF57" s="290">
        <v>0</v>
      </c>
      <c r="AG57" s="300" t="e">
        <v>#N/A</v>
      </c>
      <c r="AH57" s="301" t="e">
        <v>#N/A</v>
      </c>
      <c r="AI57" s="309" t="s">
        <v>98</v>
      </c>
      <c r="AJ57" s="303"/>
      <c r="AK57" s="307"/>
      <c r="AL57" s="50"/>
      <c r="AM57" s="51"/>
    </row>
    <row r="58" spans="1:39" s="45" customFormat="1" ht="12.75" hidden="1">
      <c r="A58" s="305"/>
      <c r="B58" s="344"/>
      <c r="C58" s="345"/>
      <c r="D58" s="316"/>
      <c r="E58" s="329"/>
      <c r="F58" s="305"/>
      <c r="G58" s="305"/>
      <c r="H58" s="305"/>
      <c r="I58" s="317"/>
      <c r="J58" s="330"/>
      <c r="K58" s="331"/>
      <c r="L58" s="326"/>
      <c r="M58" s="296"/>
      <c r="N58" s="297"/>
      <c r="O58" s="298"/>
      <c r="P58" s="297"/>
      <c r="Q58" s="298"/>
      <c r="R58" s="297"/>
      <c r="S58" s="298"/>
      <c r="T58" s="302"/>
      <c r="U58" s="298"/>
      <c r="V58" s="297"/>
      <c r="W58" s="297"/>
      <c r="X58" s="297"/>
      <c r="Y58" s="298"/>
      <c r="Z58" s="297"/>
      <c r="AA58" s="318"/>
      <c r="AB58" s="299"/>
      <c r="AC58" s="308" t="s">
        <v>98</v>
      </c>
      <c r="AD58" s="304" t="s">
        <v>186</v>
      </c>
      <c r="AE58" s="290">
        <v>4</v>
      </c>
      <c r="AF58" s="290">
        <v>0</v>
      </c>
      <c r="AG58" s="300" t="e">
        <v>#N/A</v>
      </c>
      <c r="AH58" s="301" t="e">
        <v>#N/A</v>
      </c>
      <c r="AI58" s="305" t="s">
        <v>98</v>
      </c>
      <c r="AJ58" s="306"/>
      <c r="AK58" s="307"/>
      <c r="AL58" s="50"/>
      <c r="AM58" s="51"/>
    </row>
    <row r="59" spans="1:39" s="45" customFormat="1" ht="12.75" hidden="1">
      <c r="A59" s="309"/>
      <c r="B59" s="327"/>
      <c r="C59" s="328"/>
      <c r="D59" s="316"/>
      <c r="E59" s="329"/>
      <c r="F59" s="309"/>
      <c r="G59" s="309"/>
      <c r="H59" s="309"/>
      <c r="I59" s="317"/>
      <c r="J59" s="330"/>
      <c r="K59" s="331"/>
      <c r="L59" s="326"/>
      <c r="M59" s="296"/>
      <c r="N59" s="297"/>
      <c r="O59" s="298"/>
      <c r="P59" s="297"/>
      <c r="Q59" s="298"/>
      <c r="R59" s="297"/>
      <c r="S59" s="298"/>
      <c r="T59" s="302"/>
      <c r="U59" s="298"/>
      <c r="V59" s="297"/>
      <c r="W59" s="297"/>
      <c r="X59" s="297"/>
      <c r="Y59" s="298"/>
      <c r="Z59" s="302"/>
      <c r="AA59" s="318"/>
      <c r="AB59" s="299"/>
      <c r="AC59" s="308" t="s">
        <v>98</v>
      </c>
      <c r="AD59" s="304" t="s">
        <v>186</v>
      </c>
      <c r="AE59" s="290">
        <v>4</v>
      </c>
      <c r="AF59" s="290">
        <v>0</v>
      </c>
      <c r="AG59" s="300" t="e">
        <v>#N/A</v>
      </c>
      <c r="AH59" s="301" t="e">
        <v>#N/A</v>
      </c>
      <c r="AI59" s="309" t="s">
        <v>98</v>
      </c>
      <c r="AJ59" s="303"/>
      <c r="AK59" s="307"/>
      <c r="AL59" s="50"/>
      <c r="AM59" s="51"/>
    </row>
    <row r="60" spans="1:39" s="45" customFormat="1" ht="12.75" hidden="1">
      <c r="A60" s="305"/>
      <c r="B60" s="327"/>
      <c r="C60" s="328"/>
      <c r="D60" s="316"/>
      <c r="E60" s="329"/>
      <c r="F60" s="305"/>
      <c r="G60" s="305"/>
      <c r="H60" s="305"/>
      <c r="I60" s="317"/>
      <c r="J60" s="330"/>
      <c r="K60" s="331"/>
      <c r="L60" s="326"/>
      <c r="M60" s="296"/>
      <c r="N60" s="297"/>
      <c r="O60" s="298"/>
      <c r="P60" s="297"/>
      <c r="Q60" s="298"/>
      <c r="R60" s="297"/>
      <c r="S60" s="298"/>
      <c r="T60" s="297"/>
      <c r="U60" s="298"/>
      <c r="V60" s="297"/>
      <c r="W60" s="297"/>
      <c r="X60" s="297"/>
      <c r="Y60" s="298"/>
      <c r="Z60" s="297"/>
      <c r="AA60" s="318"/>
      <c r="AB60" s="299"/>
      <c r="AC60" s="308" t="s">
        <v>98</v>
      </c>
      <c r="AD60" s="304" t="s">
        <v>186</v>
      </c>
      <c r="AE60" s="290">
        <v>4</v>
      </c>
      <c r="AF60" s="290">
        <v>0</v>
      </c>
      <c r="AG60" s="300" t="e">
        <v>#N/A</v>
      </c>
      <c r="AH60" s="301" t="e">
        <v>#N/A</v>
      </c>
      <c r="AI60" s="305" t="s">
        <v>98</v>
      </c>
      <c r="AJ60" s="306"/>
      <c r="AK60" s="307"/>
      <c r="AL60" s="50"/>
      <c r="AM60" s="51"/>
    </row>
    <row r="61" spans="1:39" s="45" customFormat="1" ht="12.75" hidden="1">
      <c r="A61" s="309"/>
      <c r="B61" s="327"/>
      <c r="C61" s="328"/>
      <c r="D61" s="316"/>
      <c r="E61" s="329"/>
      <c r="F61" s="309"/>
      <c r="G61" s="309"/>
      <c r="H61" s="309"/>
      <c r="I61" s="317"/>
      <c r="J61" s="332"/>
      <c r="K61" s="331"/>
      <c r="L61" s="326"/>
      <c r="M61" s="296"/>
      <c r="N61" s="297"/>
      <c r="O61" s="298"/>
      <c r="P61" s="297"/>
      <c r="Q61" s="298"/>
      <c r="R61" s="297"/>
      <c r="S61" s="298"/>
      <c r="T61" s="297"/>
      <c r="U61" s="298"/>
      <c r="V61" s="297"/>
      <c r="W61" s="297"/>
      <c r="X61" s="297"/>
      <c r="Y61" s="298"/>
      <c r="Z61" s="297"/>
      <c r="AA61" s="318"/>
      <c r="AB61" s="299"/>
      <c r="AC61" s="308" t="s">
        <v>98</v>
      </c>
      <c r="AD61" s="304" t="s">
        <v>186</v>
      </c>
      <c r="AE61" s="290">
        <v>4</v>
      </c>
      <c r="AF61" s="290">
        <v>0</v>
      </c>
      <c r="AG61" s="300" t="e">
        <v>#N/A</v>
      </c>
      <c r="AH61" s="301" t="e">
        <v>#N/A</v>
      </c>
      <c r="AI61" s="309" t="s">
        <v>98</v>
      </c>
      <c r="AJ61" s="303"/>
      <c r="AK61" s="307"/>
      <c r="AL61" s="50"/>
      <c r="AM61" s="51"/>
    </row>
    <row r="62" spans="1:39" s="45" customFormat="1" ht="12.75" hidden="1">
      <c r="A62" s="305"/>
      <c r="B62" s="327"/>
      <c r="C62" s="328"/>
      <c r="D62" s="316"/>
      <c r="E62" s="329"/>
      <c r="F62" s="305"/>
      <c r="G62" s="305"/>
      <c r="H62" s="305"/>
      <c r="I62" s="317"/>
      <c r="J62" s="330"/>
      <c r="K62" s="331"/>
      <c r="L62" s="326"/>
      <c r="M62" s="296"/>
      <c r="N62" s="297"/>
      <c r="O62" s="298"/>
      <c r="P62" s="297"/>
      <c r="Q62" s="298"/>
      <c r="R62" s="297"/>
      <c r="S62" s="298"/>
      <c r="T62" s="297"/>
      <c r="U62" s="298"/>
      <c r="V62" s="297"/>
      <c r="W62" s="297"/>
      <c r="X62" s="297"/>
      <c r="Y62" s="298"/>
      <c r="Z62" s="302"/>
      <c r="AA62" s="318"/>
      <c r="AB62" s="299"/>
      <c r="AC62" s="308" t="s">
        <v>98</v>
      </c>
      <c r="AD62" s="304" t="s">
        <v>186</v>
      </c>
      <c r="AE62" s="290">
        <v>4</v>
      </c>
      <c r="AF62" s="290">
        <v>0</v>
      </c>
      <c r="AG62" s="300" t="e">
        <v>#N/A</v>
      </c>
      <c r="AH62" s="301" t="e">
        <v>#N/A</v>
      </c>
      <c r="AI62" s="305" t="s">
        <v>98</v>
      </c>
      <c r="AJ62" s="306"/>
      <c r="AK62" s="307"/>
      <c r="AL62" s="50"/>
      <c r="AM62" s="51"/>
    </row>
    <row r="63" spans="1:39" s="45" customFormat="1" ht="12.75" hidden="1">
      <c r="A63" s="309"/>
      <c r="B63" s="327"/>
      <c r="C63" s="328"/>
      <c r="D63" s="316"/>
      <c r="E63" s="329"/>
      <c r="F63" s="309"/>
      <c r="G63" s="309"/>
      <c r="H63" s="309"/>
      <c r="I63" s="317"/>
      <c r="J63" s="330"/>
      <c r="K63" s="331"/>
      <c r="L63" s="326"/>
      <c r="M63" s="296"/>
      <c r="N63" s="297"/>
      <c r="O63" s="298"/>
      <c r="P63" s="297"/>
      <c r="Q63" s="298"/>
      <c r="R63" s="297"/>
      <c r="S63" s="298"/>
      <c r="T63" s="297"/>
      <c r="U63" s="298"/>
      <c r="V63" s="297"/>
      <c r="W63" s="297"/>
      <c r="X63" s="297"/>
      <c r="Y63" s="298"/>
      <c r="Z63" s="297"/>
      <c r="AA63" s="318"/>
      <c r="AB63" s="299"/>
      <c r="AC63" s="308" t="s">
        <v>98</v>
      </c>
      <c r="AD63" s="304" t="s">
        <v>186</v>
      </c>
      <c r="AE63" s="290">
        <v>4</v>
      </c>
      <c r="AF63" s="290">
        <v>0</v>
      </c>
      <c r="AG63" s="300" t="e">
        <v>#N/A</v>
      </c>
      <c r="AH63" s="301" t="e">
        <v>#N/A</v>
      </c>
      <c r="AI63" s="309" t="s">
        <v>98</v>
      </c>
      <c r="AJ63" s="303"/>
      <c r="AK63" s="307"/>
      <c r="AL63" s="50"/>
      <c r="AM63" s="51"/>
    </row>
    <row r="64" spans="1:39" s="45" customFormat="1" ht="12.75" hidden="1">
      <c r="A64" s="305"/>
      <c r="B64" s="327"/>
      <c r="C64" s="328"/>
      <c r="D64" s="316"/>
      <c r="E64" s="329"/>
      <c r="F64" s="305"/>
      <c r="G64" s="305"/>
      <c r="H64" s="305"/>
      <c r="I64" s="317"/>
      <c r="J64" s="330"/>
      <c r="K64" s="331"/>
      <c r="L64" s="326"/>
      <c r="M64" s="296"/>
      <c r="N64" s="302"/>
      <c r="O64" s="298"/>
      <c r="P64" s="297"/>
      <c r="Q64" s="298"/>
      <c r="R64" s="297"/>
      <c r="S64" s="298"/>
      <c r="T64" s="302"/>
      <c r="U64" s="298"/>
      <c r="V64" s="297"/>
      <c r="W64" s="297"/>
      <c r="X64" s="297"/>
      <c r="Y64" s="298"/>
      <c r="Z64" s="302"/>
      <c r="AA64" s="318"/>
      <c r="AB64" s="299"/>
      <c r="AC64" s="308" t="s">
        <v>98</v>
      </c>
      <c r="AD64" s="304" t="s">
        <v>186</v>
      </c>
      <c r="AE64" s="290">
        <v>4</v>
      </c>
      <c r="AF64" s="290">
        <v>0</v>
      </c>
      <c r="AG64" s="300" t="e">
        <v>#N/A</v>
      </c>
      <c r="AH64" s="301" t="e">
        <v>#N/A</v>
      </c>
      <c r="AI64" s="305" t="s">
        <v>98</v>
      </c>
      <c r="AJ64" s="306"/>
      <c r="AK64" s="307"/>
      <c r="AL64" s="50"/>
      <c r="AM64" s="51"/>
    </row>
    <row r="65" spans="1:39" s="45" customFormat="1" ht="12.75" hidden="1">
      <c r="A65" s="309"/>
      <c r="B65" s="327"/>
      <c r="C65" s="328"/>
      <c r="D65" s="316"/>
      <c r="E65" s="329"/>
      <c r="F65" s="309"/>
      <c r="G65" s="309"/>
      <c r="H65" s="309"/>
      <c r="I65" s="317"/>
      <c r="J65" s="330"/>
      <c r="K65" s="331"/>
      <c r="L65" s="326"/>
      <c r="M65" s="296"/>
      <c r="N65" s="297"/>
      <c r="O65" s="298"/>
      <c r="P65" s="297"/>
      <c r="Q65" s="298"/>
      <c r="R65" s="297"/>
      <c r="S65" s="298"/>
      <c r="T65" s="297"/>
      <c r="U65" s="298"/>
      <c r="V65" s="297"/>
      <c r="W65" s="297"/>
      <c r="X65" s="297"/>
      <c r="Y65" s="298"/>
      <c r="Z65" s="297"/>
      <c r="AA65" s="318"/>
      <c r="AB65" s="299"/>
      <c r="AC65" s="308" t="s">
        <v>98</v>
      </c>
      <c r="AD65" s="304" t="s">
        <v>186</v>
      </c>
      <c r="AE65" s="290">
        <v>4</v>
      </c>
      <c r="AF65" s="290">
        <v>0</v>
      </c>
      <c r="AG65" s="300" t="e">
        <v>#N/A</v>
      </c>
      <c r="AH65" s="301" t="e">
        <v>#N/A</v>
      </c>
      <c r="AI65" s="309" t="s">
        <v>98</v>
      </c>
      <c r="AJ65" s="303"/>
      <c r="AK65" s="307"/>
      <c r="AL65" s="50"/>
      <c r="AM65" s="51"/>
    </row>
    <row r="66" spans="1:39" s="45" customFormat="1" ht="12.75" hidden="1">
      <c r="A66" s="305"/>
      <c r="B66" s="327"/>
      <c r="C66" s="328"/>
      <c r="D66" s="316"/>
      <c r="E66" s="329"/>
      <c r="F66" s="305"/>
      <c r="G66" s="305"/>
      <c r="H66" s="305"/>
      <c r="I66" s="317"/>
      <c r="J66" s="330"/>
      <c r="K66" s="331"/>
      <c r="L66" s="326"/>
      <c r="M66" s="296"/>
      <c r="N66" s="297"/>
      <c r="O66" s="298"/>
      <c r="P66" s="297"/>
      <c r="Q66" s="298"/>
      <c r="R66" s="297"/>
      <c r="S66" s="298"/>
      <c r="T66" s="302"/>
      <c r="U66" s="298"/>
      <c r="V66" s="297"/>
      <c r="W66" s="297"/>
      <c r="X66" s="297"/>
      <c r="Y66" s="298"/>
      <c r="Z66" s="297"/>
      <c r="AA66" s="318"/>
      <c r="AB66" s="299"/>
      <c r="AC66" s="308" t="s">
        <v>98</v>
      </c>
      <c r="AD66" s="304" t="s">
        <v>186</v>
      </c>
      <c r="AE66" s="290">
        <v>4</v>
      </c>
      <c r="AF66" s="290">
        <v>0</v>
      </c>
      <c r="AG66" s="300" t="e">
        <v>#N/A</v>
      </c>
      <c r="AH66" s="301" t="e">
        <v>#N/A</v>
      </c>
      <c r="AI66" s="305" t="s">
        <v>98</v>
      </c>
      <c r="AJ66" s="306"/>
      <c r="AK66" s="307"/>
      <c r="AL66" s="50"/>
      <c r="AM66" s="51"/>
    </row>
    <row r="67" spans="1:39" s="45" customFormat="1" ht="12.75" hidden="1">
      <c r="A67" s="309"/>
      <c r="B67" s="327"/>
      <c r="C67" s="328"/>
      <c r="D67" s="316"/>
      <c r="E67" s="329"/>
      <c r="F67" s="309"/>
      <c r="G67" s="309"/>
      <c r="H67" s="309"/>
      <c r="I67" s="317"/>
      <c r="J67" s="330"/>
      <c r="K67" s="331"/>
      <c r="L67" s="326"/>
      <c r="M67" s="296"/>
      <c r="N67" s="297"/>
      <c r="O67" s="298"/>
      <c r="P67" s="297"/>
      <c r="Q67" s="298"/>
      <c r="R67" s="297"/>
      <c r="S67" s="298"/>
      <c r="T67" s="297"/>
      <c r="U67" s="298"/>
      <c r="V67" s="297"/>
      <c r="W67" s="297"/>
      <c r="X67" s="297"/>
      <c r="Y67" s="298"/>
      <c r="Z67" s="297"/>
      <c r="AA67" s="318"/>
      <c r="AB67" s="299"/>
      <c r="AC67" s="308" t="s">
        <v>98</v>
      </c>
      <c r="AD67" s="304" t="s">
        <v>186</v>
      </c>
      <c r="AE67" s="290">
        <v>4</v>
      </c>
      <c r="AF67" s="290">
        <v>0</v>
      </c>
      <c r="AG67" s="300" t="e">
        <v>#N/A</v>
      </c>
      <c r="AH67" s="301" t="e">
        <v>#N/A</v>
      </c>
      <c r="AI67" s="309" t="s">
        <v>98</v>
      </c>
      <c r="AJ67" s="303"/>
      <c r="AK67" s="307"/>
      <c r="AL67" s="50"/>
      <c r="AM67" s="51"/>
    </row>
    <row r="68" spans="1:39" s="45" customFormat="1" ht="12.75" hidden="1">
      <c r="A68" s="305"/>
      <c r="B68" s="344"/>
      <c r="C68" s="345"/>
      <c r="D68" s="316"/>
      <c r="E68" s="329"/>
      <c r="F68" s="305"/>
      <c r="G68" s="305"/>
      <c r="H68" s="305"/>
      <c r="I68" s="317"/>
      <c r="J68" s="330"/>
      <c r="K68" s="331"/>
      <c r="L68" s="326"/>
      <c r="M68" s="296"/>
      <c r="N68" s="297"/>
      <c r="O68" s="298"/>
      <c r="P68" s="297"/>
      <c r="Q68" s="298"/>
      <c r="R68" s="297"/>
      <c r="S68" s="298"/>
      <c r="T68" s="297"/>
      <c r="U68" s="298"/>
      <c r="V68" s="297"/>
      <c r="W68" s="297"/>
      <c r="X68" s="297"/>
      <c r="Y68" s="298"/>
      <c r="Z68" s="297"/>
      <c r="AA68" s="318"/>
      <c r="AB68" s="299"/>
      <c r="AC68" s="308" t="s">
        <v>98</v>
      </c>
      <c r="AD68" s="304" t="s">
        <v>186</v>
      </c>
      <c r="AE68" s="290">
        <v>4</v>
      </c>
      <c r="AF68" s="290">
        <v>0</v>
      </c>
      <c r="AG68" s="300" t="e">
        <v>#N/A</v>
      </c>
      <c r="AH68" s="301" t="e">
        <v>#N/A</v>
      </c>
      <c r="AI68" s="305" t="s">
        <v>98</v>
      </c>
      <c r="AJ68" s="306"/>
      <c r="AK68" s="307"/>
      <c r="AL68" s="50"/>
      <c r="AM68" s="51"/>
    </row>
    <row r="69" spans="1:39" s="45" customFormat="1" ht="12.75" hidden="1">
      <c r="A69" s="309"/>
      <c r="B69" s="327"/>
      <c r="C69" s="328"/>
      <c r="D69" s="316"/>
      <c r="E69" s="329"/>
      <c r="F69" s="309"/>
      <c r="G69" s="309"/>
      <c r="H69" s="309"/>
      <c r="I69" s="317"/>
      <c r="J69" s="330"/>
      <c r="K69" s="331"/>
      <c r="L69" s="326"/>
      <c r="M69" s="296"/>
      <c r="N69" s="297"/>
      <c r="O69" s="298"/>
      <c r="P69" s="297"/>
      <c r="Q69" s="298"/>
      <c r="R69" s="297"/>
      <c r="S69" s="298"/>
      <c r="T69" s="297"/>
      <c r="U69" s="298"/>
      <c r="V69" s="297"/>
      <c r="W69" s="297"/>
      <c r="X69" s="297"/>
      <c r="Y69" s="298"/>
      <c r="Z69" s="297"/>
      <c r="AA69" s="318"/>
      <c r="AB69" s="299"/>
      <c r="AC69" s="308" t="s">
        <v>98</v>
      </c>
      <c r="AD69" s="304" t="s">
        <v>186</v>
      </c>
      <c r="AE69" s="290">
        <v>4</v>
      </c>
      <c r="AF69" s="290">
        <v>0</v>
      </c>
      <c r="AG69" s="300" t="e">
        <v>#N/A</v>
      </c>
      <c r="AH69" s="301" t="e">
        <v>#N/A</v>
      </c>
      <c r="AI69" s="309" t="s">
        <v>98</v>
      </c>
      <c r="AJ69" s="303"/>
      <c r="AK69" s="307"/>
      <c r="AL69" s="50"/>
      <c r="AM69" s="51"/>
    </row>
    <row r="70" spans="1:39" s="45" customFormat="1" ht="12.75" hidden="1">
      <c r="A70" s="305"/>
      <c r="B70" s="327"/>
      <c r="C70" s="328"/>
      <c r="D70" s="316"/>
      <c r="E70" s="329"/>
      <c r="F70" s="305"/>
      <c r="G70" s="305"/>
      <c r="H70" s="305"/>
      <c r="I70" s="317"/>
      <c r="J70" s="330"/>
      <c r="K70" s="331"/>
      <c r="L70" s="326"/>
      <c r="M70" s="296"/>
      <c r="N70" s="297"/>
      <c r="O70" s="298"/>
      <c r="P70" s="297"/>
      <c r="Q70" s="298"/>
      <c r="R70" s="297"/>
      <c r="S70" s="298"/>
      <c r="T70" s="297"/>
      <c r="U70" s="298"/>
      <c r="V70" s="297"/>
      <c r="W70" s="297"/>
      <c r="X70" s="297"/>
      <c r="Y70" s="298"/>
      <c r="Z70" s="302"/>
      <c r="AA70" s="318"/>
      <c r="AB70" s="299"/>
      <c r="AC70" s="308" t="s">
        <v>98</v>
      </c>
      <c r="AD70" s="304" t="s">
        <v>186</v>
      </c>
      <c r="AE70" s="290">
        <v>4</v>
      </c>
      <c r="AF70" s="290">
        <v>0</v>
      </c>
      <c r="AG70" s="300" t="e">
        <v>#N/A</v>
      </c>
      <c r="AH70" s="301" t="e">
        <v>#N/A</v>
      </c>
      <c r="AI70" s="305" t="s">
        <v>98</v>
      </c>
      <c r="AJ70" s="306"/>
      <c r="AK70" s="307"/>
      <c r="AL70" s="50"/>
      <c r="AM70" s="51"/>
    </row>
    <row r="71" spans="4:37" s="45" customFormat="1" ht="12.75" hidden="1" outlineLevel="1">
      <c r="D71" s="34"/>
      <c r="E71" s="34" t="s">
        <v>97</v>
      </c>
      <c r="I71" s="52"/>
      <c r="J71" s="50" t="s">
        <v>8</v>
      </c>
      <c r="K71" s="53">
        <v>0</v>
      </c>
      <c r="M71" s="131"/>
      <c r="O71" s="131"/>
      <c r="Q71" s="131"/>
      <c r="S71" s="131"/>
      <c r="U71" s="131"/>
      <c r="Y71" s="131"/>
      <c r="AA71" s="54"/>
      <c r="AC71" s="54"/>
      <c r="AD71" s="37"/>
      <c r="AG71" s="136"/>
      <c r="AH71" s="136"/>
      <c r="AI71" s="118"/>
      <c r="AJ71" s="56"/>
      <c r="AK71" s="56"/>
    </row>
    <row r="72" spans="1:40" s="56" customFormat="1" ht="27.75" customHeight="1" hidden="1" outlineLevel="1">
      <c r="A72" s="640" t="s">
        <v>99</v>
      </c>
      <c r="B72" s="640"/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0"/>
      <c r="Z72" s="640"/>
      <c r="AA72" s="640"/>
      <c r="AB72" s="640"/>
      <c r="AC72" s="640"/>
      <c r="AD72" s="640"/>
      <c r="AE72" s="640"/>
      <c r="AF72" s="640"/>
      <c r="AG72" s="205"/>
      <c r="AH72" s="206"/>
      <c r="AJ72" s="118"/>
      <c r="AK72" s="118"/>
      <c r="AN72" s="118"/>
    </row>
    <row r="73" spans="1:37" s="57" customFormat="1" ht="14.25" outlineLevel="1">
      <c r="A73" s="57" t="s">
        <v>234</v>
      </c>
      <c r="C73" s="58"/>
      <c r="D73" s="34"/>
      <c r="E73" s="34"/>
      <c r="F73" s="58"/>
      <c r="G73" s="58"/>
      <c r="H73" s="58"/>
      <c r="I73" s="59"/>
      <c r="J73" s="59"/>
      <c r="K73" s="59"/>
      <c r="L73" s="60"/>
      <c r="M73" s="63"/>
      <c r="N73" s="61"/>
      <c r="O73" s="61"/>
      <c r="P73" s="60"/>
      <c r="Q73" s="63"/>
      <c r="R73" s="61"/>
      <c r="S73" s="61"/>
      <c r="T73" s="60"/>
      <c r="U73" s="63"/>
      <c r="V73" s="60"/>
      <c r="W73" s="60"/>
      <c r="X73" s="60"/>
      <c r="Y73" s="63"/>
      <c r="Z73" s="60"/>
      <c r="AA73" s="62"/>
      <c r="AB73" s="60"/>
      <c r="AC73" s="62"/>
      <c r="AD73" s="63"/>
      <c r="AE73" s="64"/>
      <c r="AG73" s="137"/>
      <c r="AH73" s="137"/>
      <c r="AI73" s="119"/>
      <c r="AJ73" s="55"/>
      <c r="AK73" s="43"/>
    </row>
    <row r="74" spans="1:38" s="57" customFormat="1" ht="15">
      <c r="A74" s="57" t="s">
        <v>235</v>
      </c>
      <c r="D74" s="34"/>
      <c r="E74" s="34"/>
      <c r="J74" s="66"/>
      <c r="K74" s="66"/>
      <c r="L74" s="67"/>
      <c r="M74" s="132"/>
      <c r="N74" s="36"/>
      <c r="O74" s="36"/>
      <c r="Q74" s="132"/>
      <c r="R74" s="36"/>
      <c r="S74" s="36"/>
      <c r="U74" s="132"/>
      <c r="Y74" s="132"/>
      <c r="AA74" s="68"/>
      <c r="AG74" s="137"/>
      <c r="AH74" s="137"/>
      <c r="AI74" s="119"/>
      <c r="AJ74" s="55"/>
      <c r="AK74" s="43"/>
      <c r="AL74" s="65"/>
    </row>
    <row r="75" spans="9:30" ht="12.75">
      <c r="I75" s="69" t="s">
        <v>21</v>
      </c>
      <c r="J75" s="70">
        <v>39844.70344884259</v>
      </c>
      <c r="K75" s="71"/>
      <c r="L75" s="72"/>
      <c r="AA75" s="43"/>
      <c r="AC75" s="43"/>
      <c r="AD75" s="43"/>
    </row>
  </sheetData>
  <sheetProtection/>
  <mergeCells count="6">
    <mergeCell ref="A72:AF72"/>
    <mergeCell ref="A1:AK1"/>
    <mergeCell ref="A3:AK3"/>
    <mergeCell ref="L4:AH4"/>
    <mergeCell ref="AI4:AJ4"/>
    <mergeCell ref="AK4:AK5"/>
  </mergeCells>
  <printOptions/>
  <pageMargins left="0.7480314960629921" right="0.7480314960629921" top="0.8661417322834646" bottom="0.4330708661417323" header="0.5118110236220472" footer="0.5118110236220472"/>
  <pageSetup fitToHeight="1" fitToWidth="1" horizontalDpi="600" verticalDpi="600" orientation="portrait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19"/>
  <sheetViews>
    <sheetView zoomScale="70" zoomScaleNormal="70" zoomScalePageLayoutView="0" workbookViewId="0" topLeftCell="A1">
      <selection activeCell="R15" sqref="R15"/>
    </sheetView>
  </sheetViews>
  <sheetFormatPr defaultColWidth="9.140625" defaultRowHeight="12.75"/>
  <cols>
    <col min="1" max="1" width="4.28125" style="43" customWidth="1"/>
    <col min="2" max="2" width="22.8515625" style="43" customWidth="1"/>
    <col min="3" max="3" width="18.00390625" style="71" customWidth="1"/>
    <col min="4" max="4" width="27.7109375" style="35" customWidth="1"/>
    <col min="5" max="5" width="5.140625" style="43" customWidth="1"/>
    <col min="6" max="6" width="7.8515625" style="43" customWidth="1"/>
    <col min="7" max="9" width="5.140625" style="43" customWidth="1"/>
    <col min="10" max="10" width="7.421875" style="43" customWidth="1"/>
    <col min="11" max="11" width="5.140625" style="43" customWidth="1"/>
    <col min="12" max="12" width="8.57421875" style="54" customWidth="1"/>
    <col min="13" max="13" width="13.421875" style="37" bestFit="1" customWidth="1"/>
    <col min="14" max="14" width="3.00390625" style="43" customWidth="1"/>
    <col min="15" max="15" width="4.7109375" style="136" customWidth="1"/>
    <col min="16" max="16" width="6.7109375" style="136" customWidth="1"/>
    <col min="17" max="17" width="3.421875" style="43" customWidth="1"/>
    <col min="18" max="16384" width="9.140625" style="43" customWidth="1"/>
  </cols>
  <sheetData>
    <row r="1" spans="1:17" s="105" customFormat="1" ht="54" customHeight="1" thickBot="1">
      <c r="A1" s="633" t="s">
        <v>102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17" s="105" customFormat="1" ht="13.5" thickTop="1">
      <c r="A2" s="106" t="s">
        <v>43</v>
      </c>
      <c r="B2" s="107"/>
      <c r="C2" s="107"/>
      <c r="D2" s="108"/>
      <c r="E2" s="109"/>
      <c r="J2" s="110"/>
      <c r="K2" s="110"/>
      <c r="L2" s="113"/>
      <c r="M2" s="114"/>
      <c r="N2" s="116"/>
      <c r="O2" s="134"/>
      <c r="P2" s="138"/>
      <c r="Q2" s="115" t="s">
        <v>42</v>
      </c>
    </row>
    <row r="3" spans="1:17" s="34" customFormat="1" ht="60" customHeight="1" thickBot="1">
      <c r="A3" s="641" t="s">
        <v>104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7" s="34" customFormat="1" ht="18.75" customHeight="1" thickBot="1">
      <c r="A4" s="83"/>
      <c r="B4" s="79"/>
      <c r="C4" s="81"/>
      <c r="D4" s="93"/>
      <c r="E4" s="642" t="s">
        <v>29</v>
      </c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5" t="s">
        <v>15</v>
      </c>
    </row>
    <row r="5" spans="1:17" ht="92.25" customHeight="1" thickBot="1">
      <c r="A5" s="84" t="s">
        <v>5</v>
      </c>
      <c r="B5" s="80" t="s">
        <v>34</v>
      </c>
      <c r="C5" s="82" t="s">
        <v>11</v>
      </c>
      <c r="D5" s="94" t="s">
        <v>28</v>
      </c>
      <c r="E5" s="31" t="s">
        <v>44</v>
      </c>
      <c r="F5" s="31" t="s">
        <v>45</v>
      </c>
      <c r="G5" s="31" t="s">
        <v>47</v>
      </c>
      <c r="H5" s="31" t="s">
        <v>46</v>
      </c>
      <c r="I5" s="31" t="s">
        <v>48</v>
      </c>
      <c r="J5" s="31" t="s">
        <v>49</v>
      </c>
      <c r="K5" s="157" t="s">
        <v>50</v>
      </c>
      <c r="L5" s="145" t="s">
        <v>12</v>
      </c>
      <c r="M5" s="160" t="s">
        <v>2</v>
      </c>
      <c r="N5" s="161" t="s">
        <v>7</v>
      </c>
      <c r="O5" s="162" t="s">
        <v>3</v>
      </c>
      <c r="P5" s="163" t="s">
        <v>103</v>
      </c>
      <c r="Q5" s="646" t="s">
        <v>15</v>
      </c>
    </row>
    <row r="6" spans="1:17" s="45" customFormat="1" ht="25.5">
      <c r="A6" s="44">
        <v>1</v>
      </c>
      <c r="B6" s="46" t="s">
        <v>79</v>
      </c>
      <c r="C6" s="47" t="s">
        <v>61</v>
      </c>
      <c r="D6" s="99" t="s">
        <v>80</v>
      </c>
      <c r="E6" s="49"/>
      <c r="F6" s="49"/>
      <c r="G6" s="49"/>
      <c r="H6" s="49"/>
      <c r="I6" s="49"/>
      <c r="J6" s="49"/>
      <c r="K6" s="158"/>
      <c r="L6" s="147">
        <v>0.03040509259259259</v>
      </c>
      <c r="M6" s="89">
        <v>0.03040509259259259</v>
      </c>
      <c r="N6" s="88">
        <v>0</v>
      </c>
      <c r="O6" s="135">
        <v>1</v>
      </c>
      <c r="P6" s="164">
        <v>250</v>
      </c>
      <c r="Q6" s="44"/>
    </row>
    <row r="7" spans="1:17" s="45" customFormat="1" ht="25.5">
      <c r="A7" s="44">
        <v>2</v>
      </c>
      <c r="B7" s="46" t="s">
        <v>76</v>
      </c>
      <c r="C7" s="47" t="s">
        <v>57</v>
      </c>
      <c r="D7" s="99" t="s">
        <v>77</v>
      </c>
      <c r="E7" s="49"/>
      <c r="F7" s="49"/>
      <c r="G7" s="49"/>
      <c r="H7" s="49"/>
      <c r="I7" s="49"/>
      <c r="J7" s="49"/>
      <c r="K7" s="158"/>
      <c r="L7" s="147">
        <v>0.030821759259259257</v>
      </c>
      <c r="M7" s="89">
        <v>0.030821759259259257</v>
      </c>
      <c r="N7" s="88">
        <v>0</v>
      </c>
      <c r="O7" s="135">
        <v>2</v>
      </c>
      <c r="P7" s="164">
        <v>235</v>
      </c>
      <c r="Q7" s="44"/>
    </row>
    <row r="8" spans="1:17" s="45" customFormat="1" ht="25.5">
      <c r="A8" s="44">
        <v>3</v>
      </c>
      <c r="B8" s="46" t="s">
        <v>53</v>
      </c>
      <c r="C8" s="47" t="s">
        <v>54</v>
      </c>
      <c r="D8" s="99" t="s">
        <v>55</v>
      </c>
      <c r="E8" s="49"/>
      <c r="F8" s="49"/>
      <c r="G8" s="49"/>
      <c r="H8" s="49"/>
      <c r="I8" s="49"/>
      <c r="J8" s="49"/>
      <c r="K8" s="158"/>
      <c r="L8" s="147">
        <v>0.03460648148148148</v>
      </c>
      <c r="M8" s="89">
        <v>0.03460648148148148</v>
      </c>
      <c r="N8" s="88">
        <v>0</v>
      </c>
      <c r="O8" s="135">
        <v>3</v>
      </c>
      <c r="P8" s="164">
        <v>220</v>
      </c>
      <c r="Q8" s="44"/>
    </row>
    <row r="9" spans="1:17" s="45" customFormat="1" ht="25.5">
      <c r="A9" s="44">
        <v>4</v>
      </c>
      <c r="B9" s="46" t="s">
        <v>72</v>
      </c>
      <c r="C9" s="47" t="s">
        <v>59</v>
      </c>
      <c r="D9" s="99" t="s">
        <v>73</v>
      </c>
      <c r="E9" s="49"/>
      <c r="F9" s="49"/>
      <c r="G9" s="49"/>
      <c r="H9" s="49"/>
      <c r="I9" s="49"/>
      <c r="J9" s="49"/>
      <c r="K9" s="158"/>
      <c r="L9" s="147">
        <v>0.034722222222222224</v>
      </c>
      <c r="M9" s="89">
        <v>0.034722222222222224</v>
      </c>
      <c r="N9" s="88">
        <v>0</v>
      </c>
      <c r="O9" s="135">
        <v>4</v>
      </c>
      <c r="P9" s="164">
        <v>210</v>
      </c>
      <c r="Q9" s="44"/>
    </row>
    <row r="10" spans="1:17" s="45" customFormat="1" ht="25.5">
      <c r="A10" s="44">
        <v>5</v>
      </c>
      <c r="B10" s="46" t="s">
        <v>56</v>
      </c>
      <c r="C10" s="47" t="s">
        <v>57</v>
      </c>
      <c r="D10" s="99" t="s">
        <v>58</v>
      </c>
      <c r="E10" s="49"/>
      <c r="F10" s="49"/>
      <c r="G10" s="49"/>
      <c r="H10" s="49"/>
      <c r="I10" s="49"/>
      <c r="J10" s="49"/>
      <c r="K10" s="158"/>
      <c r="L10" s="147">
        <v>0.03671296296296296</v>
      </c>
      <c r="M10" s="89">
        <v>0.03671296296296296</v>
      </c>
      <c r="N10" s="88">
        <v>0</v>
      </c>
      <c r="O10" s="135">
        <v>5</v>
      </c>
      <c r="P10" s="164">
        <v>200</v>
      </c>
      <c r="Q10" s="44"/>
    </row>
    <row r="11" spans="1:17" s="45" customFormat="1" ht="25.5">
      <c r="A11" s="44">
        <v>6</v>
      </c>
      <c r="B11" s="48" t="s">
        <v>101</v>
      </c>
      <c r="C11" s="47" t="s">
        <v>74</v>
      </c>
      <c r="D11" s="99" t="s">
        <v>78</v>
      </c>
      <c r="E11" s="49"/>
      <c r="F11" s="49"/>
      <c r="G11" s="49"/>
      <c r="H11" s="49"/>
      <c r="I11" s="49"/>
      <c r="J11" s="49"/>
      <c r="K11" s="158"/>
      <c r="L11" s="147">
        <v>0.03895833333333334</v>
      </c>
      <c r="M11" s="89">
        <v>0.03895833333333334</v>
      </c>
      <c r="N11" s="88">
        <v>0</v>
      </c>
      <c r="O11" s="135">
        <v>6</v>
      </c>
      <c r="P11" s="164">
        <v>190</v>
      </c>
      <c r="Q11" s="44"/>
    </row>
    <row r="12" spans="1:17" s="45" customFormat="1" ht="25.5">
      <c r="A12" s="44">
        <v>7</v>
      </c>
      <c r="B12" s="46" t="s">
        <v>65</v>
      </c>
      <c r="C12" s="47" t="s">
        <v>61</v>
      </c>
      <c r="D12" s="99" t="s">
        <v>66</v>
      </c>
      <c r="E12" s="49"/>
      <c r="F12" s="49"/>
      <c r="G12" s="49"/>
      <c r="H12" s="49"/>
      <c r="I12" s="49"/>
      <c r="J12" s="49"/>
      <c r="K12" s="158"/>
      <c r="L12" s="147">
        <v>0.043750000000000004</v>
      </c>
      <c r="M12" s="89">
        <v>0.043750000000000004</v>
      </c>
      <c r="N12" s="88">
        <v>0</v>
      </c>
      <c r="O12" s="135">
        <v>7</v>
      </c>
      <c r="P12" s="164">
        <v>180</v>
      </c>
      <c r="Q12" s="44"/>
    </row>
    <row r="13" spans="1:17" s="45" customFormat="1" ht="25.5">
      <c r="A13" s="44">
        <v>8</v>
      </c>
      <c r="B13" s="46" t="s">
        <v>69</v>
      </c>
      <c r="C13" s="47" t="s">
        <v>70</v>
      </c>
      <c r="D13" s="99" t="s">
        <v>71</v>
      </c>
      <c r="E13" s="49"/>
      <c r="F13" s="49"/>
      <c r="G13" s="49"/>
      <c r="H13" s="49"/>
      <c r="I13" s="49"/>
      <c r="J13" s="49"/>
      <c r="K13" s="158"/>
      <c r="L13" s="147">
        <v>0.044849537037037035</v>
      </c>
      <c r="M13" s="89">
        <v>0.044849537037037035</v>
      </c>
      <c r="N13" s="88">
        <v>0</v>
      </c>
      <c r="O13" s="135">
        <v>8</v>
      </c>
      <c r="P13" s="164">
        <v>170</v>
      </c>
      <c r="Q13" s="44"/>
    </row>
    <row r="14" spans="1:17" s="45" customFormat="1" ht="25.5">
      <c r="A14" s="44">
        <v>9</v>
      </c>
      <c r="B14" s="46" t="s">
        <v>18</v>
      </c>
      <c r="C14" s="47" t="s">
        <v>57</v>
      </c>
      <c r="D14" s="99" t="s">
        <v>67</v>
      </c>
      <c r="E14" s="49"/>
      <c r="F14" s="49"/>
      <c r="G14" s="49"/>
      <c r="H14" s="143" t="s">
        <v>40</v>
      </c>
      <c r="I14" s="49"/>
      <c r="J14" s="49"/>
      <c r="K14" s="158"/>
      <c r="L14" s="147">
        <v>0.0606712962962963</v>
      </c>
      <c r="M14" s="89" t="s">
        <v>51</v>
      </c>
      <c r="N14" s="88">
        <v>1</v>
      </c>
      <c r="O14" s="135">
        <v>9</v>
      </c>
      <c r="P14" s="164">
        <v>160</v>
      </c>
      <c r="Q14" s="44"/>
    </row>
    <row r="15" spans="1:17" s="45" customFormat="1" ht="26.25" thickBot="1">
      <c r="A15" s="153">
        <v>10</v>
      </c>
      <c r="B15" s="167" t="s">
        <v>100</v>
      </c>
      <c r="C15" s="129" t="s">
        <v>74</v>
      </c>
      <c r="D15" s="130" t="s">
        <v>75</v>
      </c>
      <c r="E15" s="149" t="s">
        <v>40</v>
      </c>
      <c r="F15" s="150"/>
      <c r="G15" s="150"/>
      <c r="H15" s="149" t="s">
        <v>40</v>
      </c>
      <c r="I15" s="150"/>
      <c r="J15" s="150"/>
      <c r="K15" s="159" t="s">
        <v>40</v>
      </c>
      <c r="L15" s="148">
        <v>0.05336805555555555</v>
      </c>
      <c r="M15" s="165" t="s">
        <v>51</v>
      </c>
      <c r="N15" s="151">
        <v>3</v>
      </c>
      <c r="O15" s="152">
        <v>10</v>
      </c>
      <c r="P15" s="166">
        <v>150</v>
      </c>
      <c r="Q15" s="153"/>
    </row>
    <row r="16" spans="3:17" s="45" customFormat="1" ht="12.75">
      <c r="C16" s="52"/>
      <c r="D16" s="50"/>
      <c r="L16" s="54"/>
      <c r="M16" s="37"/>
      <c r="O16" s="136"/>
      <c r="P16" s="136"/>
      <c r="Q16" s="56"/>
    </row>
    <row r="17" spans="1:17" s="57" customFormat="1" ht="14.25">
      <c r="A17" s="57" t="s">
        <v>14</v>
      </c>
      <c r="B17" s="58"/>
      <c r="C17" s="59"/>
      <c r="D17" s="59"/>
      <c r="E17" s="61"/>
      <c r="F17" s="60"/>
      <c r="G17" s="61"/>
      <c r="H17" s="60"/>
      <c r="I17" s="60"/>
      <c r="J17" s="60"/>
      <c r="K17" s="60"/>
      <c r="L17" s="62"/>
      <c r="M17" s="63"/>
      <c r="O17" s="137"/>
      <c r="P17" s="137"/>
      <c r="Q17" s="43"/>
    </row>
    <row r="18" spans="1:17" s="57" customFormat="1" ht="14.25">
      <c r="A18" s="57" t="s">
        <v>41</v>
      </c>
      <c r="D18" s="66"/>
      <c r="E18" s="36"/>
      <c r="G18" s="36"/>
      <c r="O18" s="137"/>
      <c r="P18" s="137"/>
      <c r="Q18" s="43"/>
    </row>
    <row r="19" spans="3:13" ht="12.75">
      <c r="C19" s="69" t="s">
        <v>98</v>
      </c>
      <c r="D19" s="70" t="s">
        <v>98</v>
      </c>
      <c r="L19" s="43"/>
      <c r="M19" s="43"/>
    </row>
  </sheetData>
  <sheetProtection/>
  <mergeCells count="4">
    <mergeCell ref="A1:Q1"/>
    <mergeCell ref="A3:Q3"/>
    <mergeCell ref="E4:P4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24"/>
  <sheetViews>
    <sheetView zoomScale="70" zoomScaleNormal="70" zoomScalePageLayoutView="0" workbookViewId="0" topLeftCell="A1">
      <selection activeCell="B19" sqref="B19"/>
    </sheetView>
  </sheetViews>
  <sheetFormatPr defaultColWidth="9.140625" defaultRowHeight="12.75"/>
  <cols>
    <col min="1" max="1" width="4.28125" style="43" customWidth="1"/>
    <col min="2" max="2" width="24.28125" style="43" customWidth="1"/>
    <col min="3" max="3" width="18.00390625" style="71" customWidth="1"/>
    <col min="4" max="4" width="27.7109375" style="35" customWidth="1"/>
    <col min="5" max="5" width="5.140625" style="43" customWidth="1"/>
    <col min="6" max="6" width="7.8515625" style="43" customWidth="1"/>
    <col min="7" max="9" width="5.140625" style="43" customWidth="1"/>
    <col min="10" max="10" width="7.421875" style="43" customWidth="1"/>
    <col min="11" max="11" width="5.140625" style="43" customWidth="1"/>
    <col min="12" max="12" width="8.57421875" style="54" customWidth="1"/>
    <col min="13" max="13" width="13.421875" style="37" bestFit="1" customWidth="1"/>
    <col min="14" max="14" width="3.00390625" style="43" customWidth="1"/>
    <col min="15" max="15" width="4.7109375" style="136" customWidth="1"/>
    <col min="16" max="16" width="6.7109375" style="136" customWidth="1"/>
    <col min="17" max="17" width="3.421875" style="43" customWidth="1"/>
    <col min="18" max="16384" width="9.140625" style="43" customWidth="1"/>
  </cols>
  <sheetData>
    <row r="1" spans="1:17" s="105" customFormat="1" ht="54" customHeight="1" thickBot="1">
      <c r="A1" s="633" t="s">
        <v>102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</row>
    <row r="2" spans="1:17" s="105" customFormat="1" ht="13.5" thickTop="1">
      <c r="A2" s="106" t="s">
        <v>43</v>
      </c>
      <c r="B2" s="107"/>
      <c r="C2" s="107"/>
      <c r="D2" s="108"/>
      <c r="E2" s="109"/>
      <c r="J2" s="110"/>
      <c r="K2" s="110"/>
      <c r="L2" s="113"/>
      <c r="M2" s="114"/>
      <c r="N2" s="116"/>
      <c r="O2" s="134"/>
      <c r="P2" s="138"/>
      <c r="Q2" s="115" t="s">
        <v>42</v>
      </c>
    </row>
    <row r="3" spans="1:17" s="34" customFormat="1" ht="50.25" customHeight="1" thickBot="1">
      <c r="A3" s="641" t="s">
        <v>105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7" s="34" customFormat="1" ht="21" customHeight="1" thickBot="1">
      <c r="A4" s="83"/>
      <c r="B4" s="79"/>
      <c r="C4" s="81"/>
      <c r="D4" s="93"/>
      <c r="E4" s="642" t="s">
        <v>29</v>
      </c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5" t="s">
        <v>15</v>
      </c>
    </row>
    <row r="5" spans="1:17" ht="92.25" customHeight="1" thickBot="1">
      <c r="A5" s="84" t="s">
        <v>5</v>
      </c>
      <c r="B5" s="80" t="s">
        <v>34</v>
      </c>
      <c r="C5" s="82" t="s">
        <v>11</v>
      </c>
      <c r="D5" s="94" t="s">
        <v>28</v>
      </c>
      <c r="E5" s="31" t="s">
        <v>44</v>
      </c>
      <c r="F5" s="31" t="s">
        <v>45</v>
      </c>
      <c r="G5" s="31" t="s">
        <v>47</v>
      </c>
      <c r="H5" s="31" t="s">
        <v>46</v>
      </c>
      <c r="I5" s="31" t="s">
        <v>48</v>
      </c>
      <c r="J5" s="31" t="s">
        <v>49</v>
      </c>
      <c r="K5" s="157" t="s">
        <v>50</v>
      </c>
      <c r="L5" s="145" t="s">
        <v>12</v>
      </c>
      <c r="M5" s="160" t="s">
        <v>2</v>
      </c>
      <c r="N5" s="161" t="s">
        <v>7</v>
      </c>
      <c r="O5" s="162" t="s">
        <v>3</v>
      </c>
      <c r="P5" s="163" t="s">
        <v>37</v>
      </c>
      <c r="Q5" s="646" t="s">
        <v>15</v>
      </c>
    </row>
    <row r="6" spans="1:17" s="45" customFormat="1" ht="25.5">
      <c r="A6" s="44">
        <v>1</v>
      </c>
      <c r="B6" s="46" t="s">
        <v>79</v>
      </c>
      <c r="C6" s="47" t="s">
        <v>61</v>
      </c>
      <c r="D6" s="99" t="s">
        <v>90</v>
      </c>
      <c r="E6" s="49"/>
      <c r="F6" s="49"/>
      <c r="G6" s="49"/>
      <c r="H6" s="49"/>
      <c r="I6" s="49"/>
      <c r="J6" s="49"/>
      <c r="K6" s="158"/>
      <c r="L6" s="147">
        <v>0.03353009259259259</v>
      </c>
      <c r="M6" s="89">
        <v>0.03353009259259259</v>
      </c>
      <c r="N6" s="88">
        <v>0</v>
      </c>
      <c r="O6" s="135">
        <v>1</v>
      </c>
      <c r="P6" s="164">
        <v>250</v>
      </c>
      <c r="Q6" s="44"/>
    </row>
    <row r="7" spans="1:17" s="45" customFormat="1" ht="25.5">
      <c r="A7" s="44">
        <v>2</v>
      </c>
      <c r="B7" s="46" t="s">
        <v>53</v>
      </c>
      <c r="C7" s="47" t="s">
        <v>54</v>
      </c>
      <c r="D7" s="99" t="s">
        <v>81</v>
      </c>
      <c r="E7" s="49"/>
      <c r="F7" s="49"/>
      <c r="G7" s="49"/>
      <c r="H7" s="49"/>
      <c r="I7" s="49"/>
      <c r="J7" s="49"/>
      <c r="K7" s="158"/>
      <c r="L7" s="147">
        <v>0.03621527777777778</v>
      </c>
      <c r="M7" s="89">
        <v>0.03621527777777778</v>
      </c>
      <c r="N7" s="88">
        <v>0</v>
      </c>
      <c r="O7" s="135">
        <v>2</v>
      </c>
      <c r="P7" s="164">
        <v>235</v>
      </c>
      <c r="Q7" s="44"/>
    </row>
    <row r="8" spans="1:17" s="45" customFormat="1" ht="25.5">
      <c r="A8" s="44">
        <v>3</v>
      </c>
      <c r="B8" s="46" t="s">
        <v>69</v>
      </c>
      <c r="C8" s="47" t="s">
        <v>70</v>
      </c>
      <c r="D8" s="99" t="s">
        <v>86</v>
      </c>
      <c r="E8" s="49"/>
      <c r="F8" s="49"/>
      <c r="G8" s="49"/>
      <c r="H8" s="49"/>
      <c r="I8" s="49"/>
      <c r="J8" s="49"/>
      <c r="K8" s="158"/>
      <c r="L8" s="147">
        <v>0.03951388888888889</v>
      </c>
      <c r="M8" s="89">
        <v>0.03951388888888889</v>
      </c>
      <c r="N8" s="88">
        <v>0</v>
      </c>
      <c r="O8" s="135">
        <v>3</v>
      </c>
      <c r="P8" s="164">
        <v>220</v>
      </c>
      <c r="Q8" s="44"/>
    </row>
    <row r="9" spans="1:17" s="45" customFormat="1" ht="25.5">
      <c r="A9" s="44">
        <v>4</v>
      </c>
      <c r="B9" s="46" t="s">
        <v>79</v>
      </c>
      <c r="C9" s="47" t="s">
        <v>61</v>
      </c>
      <c r="D9" s="99" t="s">
        <v>94</v>
      </c>
      <c r="E9" s="49"/>
      <c r="F9" s="49"/>
      <c r="G9" s="49"/>
      <c r="H9" s="49"/>
      <c r="I9" s="49"/>
      <c r="J9" s="49"/>
      <c r="K9" s="158"/>
      <c r="L9" s="147">
        <v>0.04025462962962963</v>
      </c>
      <c r="M9" s="89">
        <v>0.04025462962962963</v>
      </c>
      <c r="N9" s="88">
        <v>0</v>
      </c>
      <c r="O9" s="135">
        <v>4</v>
      </c>
      <c r="P9" s="164">
        <v>210</v>
      </c>
      <c r="Q9" s="44"/>
    </row>
    <row r="10" spans="1:17" s="45" customFormat="1" ht="25.5">
      <c r="A10" s="44">
        <v>5</v>
      </c>
      <c r="B10" s="46" t="s">
        <v>76</v>
      </c>
      <c r="C10" s="47" t="s">
        <v>57</v>
      </c>
      <c r="D10" s="99" t="s">
        <v>88</v>
      </c>
      <c r="E10" s="49"/>
      <c r="F10" s="49"/>
      <c r="G10" s="49"/>
      <c r="H10" s="49"/>
      <c r="I10" s="49"/>
      <c r="J10" s="49"/>
      <c r="K10" s="158"/>
      <c r="L10" s="147">
        <v>0.04090277777777778</v>
      </c>
      <c r="M10" s="89">
        <v>0.04090277777777778</v>
      </c>
      <c r="N10" s="88">
        <v>0</v>
      </c>
      <c r="O10" s="135">
        <v>5</v>
      </c>
      <c r="P10" s="164">
        <v>200</v>
      </c>
      <c r="Q10" s="44"/>
    </row>
    <row r="11" spans="1:17" s="45" customFormat="1" ht="25.5">
      <c r="A11" s="44">
        <v>6</v>
      </c>
      <c r="B11" s="48" t="s">
        <v>56</v>
      </c>
      <c r="C11" s="47" t="s">
        <v>57</v>
      </c>
      <c r="D11" s="99" t="s">
        <v>95</v>
      </c>
      <c r="E11" s="49"/>
      <c r="F11" s="49"/>
      <c r="G11" s="49"/>
      <c r="H11" s="49"/>
      <c r="I11" s="49"/>
      <c r="J11" s="49"/>
      <c r="K11" s="158"/>
      <c r="L11" s="147">
        <v>0.04414351851851852</v>
      </c>
      <c r="M11" s="89">
        <v>0.04414351851851852</v>
      </c>
      <c r="N11" s="88">
        <v>0</v>
      </c>
      <c r="O11" s="135">
        <v>6</v>
      </c>
      <c r="P11" s="164">
        <v>190</v>
      </c>
      <c r="Q11" s="44"/>
    </row>
    <row r="12" spans="1:17" s="45" customFormat="1" ht="25.5">
      <c r="A12" s="44">
        <v>7</v>
      </c>
      <c r="B12" s="46" t="s">
        <v>56</v>
      </c>
      <c r="C12" s="47" t="s">
        <v>57</v>
      </c>
      <c r="D12" s="99" t="s">
        <v>82</v>
      </c>
      <c r="E12" s="49"/>
      <c r="F12" s="49"/>
      <c r="G12" s="49"/>
      <c r="H12" s="49"/>
      <c r="I12" s="49"/>
      <c r="J12" s="49"/>
      <c r="K12" s="158"/>
      <c r="L12" s="147">
        <v>0.04528935185185185</v>
      </c>
      <c r="M12" s="89">
        <v>0.04528935185185185</v>
      </c>
      <c r="N12" s="88">
        <v>0</v>
      </c>
      <c r="O12" s="135">
        <v>7</v>
      </c>
      <c r="P12" s="164">
        <v>180</v>
      </c>
      <c r="Q12" s="44"/>
    </row>
    <row r="13" spans="1:17" s="45" customFormat="1" ht="25.5">
      <c r="A13" s="44">
        <v>8</v>
      </c>
      <c r="B13" s="48" t="s">
        <v>101</v>
      </c>
      <c r="C13" s="47" t="s">
        <v>74</v>
      </c>
      <c r="D13" s="99" t="s">
        <v>89</v>
      </c>
      <c r="E13" s="49"/>
      <c r="F13" s="49"/>
      <c r="G13" s="49"/>
      <c r="H13" s="49"/>
      <c r="I13" s="49"/>
      <c r="J13" s="49"/>
      <c r="K13" s="158"/>
      <c r="L13" s="147">
        <v>0.04721064814814815</v>
      </c>
      <c r="M13" s="89">
        <v>0.04721064814814815</v>
      </c>
      <c r="N13" s="88">
        <v>0</v>
      </c>
      <c r="O13" s="135">
        <v>8</v>
      </c>
      <c r="P13" s="164">
        <v>170</v>
      </c>
      <c r="Q13" s="44"/>
    </row>
    <row r="14" spans="1:17" s="45" customFormat="1" ht="25.5">
      <c r="A14" s="44">
        <v>9</v>
      </c>
      <c r="B14" s="46" t="s">
        <v>53</v>
      </c>
      <c r="C14" s="47" t="s">
        <v>54</v>
      </c>
      <c r="D14" s="99" t="s">
        <v>91</v>
      </c>
      <c r="E14" s="49"/>
      <c r="F14" s="49"/>
      <c r="G14" s="49"/>
      <c r="H14" s="49"/>
      <c r="I14" s="49"/>
      <c r="J14" s="49"/>
      <c r="K14" s="158"/>
      <c r="L14" s="147">
        <v>0.051736111111111115</v>
      </c>
      <c r="M14" s="89">
        <v>0.051736111111111115</v>
      </c>
      <c r="N14" s="88">
        <v>0</v>
      </c>
      <c r="O14" s="135">
        <v>9</v>
      </c>
      <c r="P14" s="164">
        <v>160</v>
      </c>
      <c r="Q14" s="44"/>
    </row>
    <row r="15" spans="1:17" s="45" customFormat="1" ht="25.5">
      <c r="A15" s="44">
        <v>10</v>
      </c>
      <c r="B15" s="46" t="s">
        <v>72</v>
      </c>
      <c r="C15" s="47" t="s">
        <v>59</v>
      </c>
      <c r="D15" s="99" t="s">
        <v>96</v>
      </c>
      <c r="E15" s="49"/>
      <c r="F15" s="49"/>
      <c r="G15" s="49"/>
      <c r="H15" s="49"/>
      <c r="I15" s="49"/>
      <c r="J15" s="49"/>
      <c r="K15" s="154" t="s">
        <v>40</v>
      </c>
      <c r="L15" s="147">
        <v>0.05012731481481481</v>
      </c>
      <c r="M15" s="89" t="s">
        <v>51</v>
      </c>
      <c r="N15" s="88">
        <v>1</v>
      </c>
      <c r="O15" s="135">
        <v>10</v>
      </c>
      <c r="P15" s="164">
        <v>150</v>
      </c>
      <c r="Q15" s="44"/>
    </row>
    <row r="16" spans="1:17" s="45" customFormat="1" ht="25.5">
      <c r="A16" s="44">
        <v>11</v>
      </c>
      <c r="B16" s="48" t="s">
        <v>100</v>
      </c>
      <c r="C16" s="47" t="s">
        <v>74</v>
      </c>
      <c r="D16" s="99" t="s">
        <v>87</v>
      </c>
      <c r="E16" s="49"/>
      <c r="F16" s="49"/>
      <c r="G16" s="49"/>
      <c r="H16" s="143" t="s">
        <v>40</v>
      </c>
      <c r="I16" s="49"/>
      <c r="J16" s="49"/>
      <c r="K16" s="158"/>
      <c r="L16" s="147">
        <v>0.05348379629629629</v>
      </c>
      <c r="M16" s="89" t="s">
        <v>51</v>
      </c>
      <c r="N16" s="88">
        <v>1</v>
      </c>
      <c r="O16" s="135">
        <v>11</v>
      </c>
      <c r="P16" s="164">
        <v>140</v>
      </c>
      <c r="Q16" s="44"/>
    </row>
    <row r="17" spans="1:17" s="45" customFormat="1" ht="25.5">
      <c r="A17" s="44">
        <v>12</v>
      </c>
      <c r="B17" s="46" t="s">
        <v>65</v>
      </c>
      <c r="C17" s="47" t="s">
        <v>61</v>
      </c>
      <c r="D17" s="99" t="s">
        <v>84</v>
      </c>
      <c r="E17" s="49"/>
      <c r="F17" s="49"/>
      <c r="G17" s="49"/>
      <c r="H17" s="143" t="s">
        <v>40</v>
      </c>
      <c r="I17" s="49"/>
      <c r="J17" s="49"/>
      <c r="K17" s="154" t="s">
        <v>40</v>
      </c>
      <c r="L17" s="147">
        <v>0.04702546296296297</v>
      </c>
      <c r="M17" s="89" t="s">
        <v>51</v>
      </c>
      <c r="N17" s="88">
        <v>2</v>
      </c>
      <c r="O17" s="135">
        <v>12</v>
      </c>
      <c r="P17" s="164">
        <v>130</v>
      </c>
      <c r="Q17" s="44"/>
    </row>
    <row r="18" spans="1:17" s="45" customFormat="1" ht="25.5">
      <c r="A18" s="44">
        <v>13</v>
      </c>
      <c r="B18" s="46" t="s">
        <v>69</v>
      </c>
      <c r="C18" s="47" t="s">
        <v>70</v>
      </c>
      <c r="D18" s="99" t="s">
        <v>93</v>
      </c>
      <c r="E18" s="143" t="s">
        <v>40</v>
      </c>
      <c r="F18" s="49"/>
      <c r="G18" s="49"/>
      <c r="H18" s="143" t="s">
        <v>40</v>
      </c>
      <c r="I18" s="49"/>
      <c r="J18" s="49"/>
      <c r="K18" s="154" t="s">
        <v>40</v>
      </c>
      <c r="L18" s="147">
        <v>0.061990740740740735</v>
      </c>
      <c r="M18" s="89" t="s">
        <v>51</v>
      </c>
      <c r="N18" s="88">
        <v>3</v>
      </c>
      <c r="O18" s="135">
        <v>13</v>
      </c>
      <c r="P18" s="164">
        <v>120</v>
      </c>
      <c r="Q18" s="44"/>
    </row>
    <row r="19" spans="1:17" s="45" customFormat="1" ht="25.5">
      <c r="A19" s="44">
        <v>14</v>
      </c>
      <c r="B19" s="46" t="s">
        <v>18</v>
      </c>
      <c r="C19" s="47" t="s">
        <v>57</v>
      </c>
      <c r="D19" s="99" t="s">
        <v>92</v>
      </c>
      <c r="E19" s="49"/>
      <c r="F19" s="49"/>
      <c r="G19" s="49"/>
      <c r="H19" s="49"/>
      <c r="I19" s="49"/>
      <c r="J19" s="49"/>
      <c r="K19" s="158"/>
      <c r="L19" s="147">
        <v>0.06376157407407407</v>
      </c>
      <c r="M19" s="89" t="s">
        <v>52</v>
      </c>
      <c r="N19" s="88">
        <v>0</v>
      </c>
      <c r="O19" s="135">
        <v>14</v>
      </c>
      <c r="P19" s="164">
        <v>110</v>
      </c>
      <c r="Q19" s="44"/>
    </row>
    <row r="20" spans="1:17" s="45" customFormat="1" ht="26.25" thickBot="1">
      <c r="A20" s="153">
        <v>15</v>
      </c>
      <c r="B20" s="168" t="s">
        <v>18</v>
      </c>
      <c r="C20" s="129" t="s">
        <v>57</v>
      </c>
      <c r="D20" s="130" t="s">
        <v>85</v>
      </c>
      <c r="E20" s="150"/>
      <c r="F20" s="150"/>
      <c r="G20" s="150"/>
      <c r="H20" s="149" t="s">
        <v>40</v>
      </c>
      <c r="I20" s="150"/>
      <c r="J20" s="150"/>
      <c r="K20" s="159" t="s">
        <v>40</v>
      </c>
      <c r="L20" s="148">
        <v>0.08</v>
      </c>
      <c r="M20" s="165" t="s">
        <v>52</v>
      </c>
      <c r="N20" s="151">
        <v>2</v>
      </c>
      <c r="O20" s="152">
        <v>15</v>
      </c>
      <c r="P20" s="166">
        <v>100</v>
      </c>
      <c r="Q20" s="153"/>
    </row>
    <row r="21" spans="3:17" s="45" customFormat="1" ht="12.75">
      <c r="C21" s="52"/>
      <c r="D21" s="50"/>
      <c r="L21" s="54"/>
      <c r="M21" s="37"/>
      <c r="O21" s="136"/>
      <c r="P21" s="136"/>
      <c r="Q21" s="56"/>
    </row>
    <row r="22" spans="1:17" s="57" customFormat="1" ht="14.25">
      <c r="A22" s="57" t="s">
        <v>14</v>
      </c>
      <c r="B22" s="58"/>
      <c r="C22" s="59"/>
      <c r="D22" s="59"/>
      <c r="E22" s="61"/>
      <c r="F22" s="60"/>
      <c r="G22" s="61"/>
      <c r="H22" s="60"/>
      <c r="I22" s="60"/>
      <c r="J22" s="60"/>
      <c r="K22" s="60"/>
      <c r="L22" s="62"/>
      <c r="M22" s="63"/>
      <c r="O22" s="137"/>
      <c r="P22" s="137"/>
      <c r="Q22" s="43"/>
    </row>
    <row r="23" spans="1:17" s="57" customFormat="1" ht="14.25">
      <c r="A23" s="57" t="s">
        <v>41</v>
      </c>
      <c r="D23" s="66"/>
      <c r="E23" s="36"/>
      <c r="G23" s="36"/>
      <c r="O23" s="137"/>
      <c r="P23" s="137"/>
      <c r="Q23" s="43"/>
    </row>
    <row r="24" spans="3:13" ht="12.75">
      <c r="C24" s="69"/>
      <c r="D24" s="70"/>
      <c r="L24" s="43"/>
      <c r="M24" s="43"/>
    </row>
  </sheetData>
  <sheetProtection/>
  <mergeCells count="4">
    <mergeCell ref="A1:Q1"/>
    <mergeCell ref="A3:Q3"/>
    <mergeCell ref="E4:P4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9"/>
  <sheetViews>
    <sheetView zoomScale="70" zoomScaleNormal="70" zoomScalePageLayoutView="0" workbookViewId="0" topLeftCell="A1">
      <selection activeCell="R15" sqref="R15"/>
    </sheetView>
  </sheetViews>
  <sheetFormatPr defaultColWidth="9.140625" defaultRowHeight="12.75"/>
  <cols>
    <col min="1" max="1" width="4.28125" style="43" customWidth="1"/>
    <col min="2" max="2" width="22.8515625" style="43" bestFit="1" customWidth="1"/>
    <col min="3" max="3" width="27.28125" style="43" customWidth="1"/>
    <col min="4" max="4" width="4.421875" style="34" customWidth="1"/>
    <col min="5" max="5" width="27.8515625" style="34" bestFit="1" customWidth="1"/>
    <col min="6" max="7" width="7.421875" style="34" customWidth="1"/>
    <col min="8" max="8" width="4.421875" style="43" bestFit="1" customWidth="1"/>
    <col min="9" max="9" width="6.8515625" style="43" customWidth="1"/>
    <col min="10" max="10" width="12.421875" style="43" hidden="1" customWidth="1"/>
    <col min="11" max="11" width="6.8515625" style="71" customWidth="1"/>
    <col min="12" max="12" width="5.140625" style="35" customWidth="1"/>
    <col min="13" max="13" width="10.421875" style="35" customWidth="1"/>
    <col min="14" max="14" width="14.7109375" style="128" customWidth="1"/>
    <col min="15" max="15" width="5.140625" style="43" customWidth="1"/>
    <col min="16" max="16" width="6.7109375" style="128" customWidth="1"/>
    <col min="17" max="17" width="6.7109375" style="104" customWidth="1"/>
    <col min="18" max="18" width="6.421875" style="16" customWidth="1"/>
    <col min="19" max="16384" width="9.140625" style="43" customWidth="1"/>
  </cols>
  <sheetData>
    <row r="1" spans="1:18" s="105" customFormat="1" ht="54" customHeight="1" thickBot="1">
      <c r="A1" s="633" t="s">
        <v>102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</row>
    <row r="2" spans="1:18" s="105" customFormat="1" ht="13.5" thickTop="1">
      <c r="A2" s="106" t="s">
        <v>43</v>
      </c>
      <c r="B2" s="106"/>
      <c r="C2" s="106"/>
      <c r="I2" s="107"/>
      <c r="J2" s="107"/>
      <c r="K2" s="107"/>
      <c r="L2" s="108"/>
      <c r="M2" s="109"/>
      <c r="N2" s="122"/>
      <c r="O2" s="109"/>
      <c r="P2" s="109"/>
      <c r="R2" s="115" t="s">
        <v>42</v>
      </c>
    </row>
    <row r="3" spans="1:18" s="34" customFormat="1" ht="44.25" customHeight="1" thickBot="1">
      <c r="A3" s="641" t="s">
        <v>106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s="34" customFormat="1" ht="21" customHeight="1" thickBot="1">
      <c r="A4" s="83"/>
      <c r="B4" s="79"/>
      <c r="C4" s="81"/>
      <c r="D4" s="647" t="s">
        <v>26</v>
      </c>
      <c r="E4" s="93"/>
      <c r="F4" s="644" t="s">
        <v>29</v>
      </c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3"/>
    </row>
    <row r="5" spans="1:18" ht="92.25" customHeight="1" thickBot="1">
      <c r="A5" s="84" t="s">
        <v>5</v>
      </c>
      <c r="B5" s="80" t="s">
        <v>34</v>
      </c>
      <c r="C5" s="82" t="s">
        <v>11</v>
      </c>
      <c r="D5" s="648"/>
      <c r="E5" s="94" t="s">
        <v>28</v>
      </c>
      <c r="F5" s="31" t="s">
        <v>44</v>
      </c>
      <c r="G5" s="31" t="s">
        <v>45</v>
      </c>
      <c r="H5" s="31" t="s">
        <v>47</v>
      </c>
      <c r="I5" s="31" t="s">
        <v>46</v>
      </c>
      <c r="J5" s="31" t="s">
        <v>48</v>
      </c>
      <c r="K5" s="31" t="s">
        <v>49</v>
      </c>
      <c r="L5" s="157" t="s">
        <v>50</v>
      </c>
      <c r="M5" s="185" t="s">
        <v>2</v>
      </c>
      <c r="N5" s="161" t="s">
        <v>7</v>
      </c>
      <c r="O5" s="173" t="s">
        <v>3</v>
      </c>
      <c r="P5" s="174" t="s">
        <v>37</v>
      </c>
      <c r="Q5" s="102" t="s">
        <v>38</v>
      </c>
      <c r="R5" s="170" t="s">
        <v>19</v>
      </c>
    </row>
    <row r="6" spans="1:18" s="45" customFormat="1" ht="25.5">
      <c r="A6" s="186"/>
      <c r="B6" s="183"/>
      <c r="C6" s="183"/>
      <c r="D6" s="169" t="s">
        <v>16</v>
      </c>
      <c r="E6" s="99" t="s">
        <v>80</v>
      </c>
      <c r="F6" s="49"/>
      <c r="G6" s="49"/>
      <c r="H6" s="49"/>
      <c r="I6" s="49"/>
      <c r="J6" s="49"/>
      <c r="K6" s="49"/>
      <c r="L6" s="158"/>
      <c r="M6" s="147">
        <v>0.03040509259259259</v>
      </c>
      <c r="N6" s="89">
        <v>0.03040509259259259</v>
      </c>
      <c r="O6" s="121">
        <f>VLOOKUP($E6,'ММ Универс'!$D$6:$P$15,12,0)</f>
        <v>1</v>
      </c>
      <c r="P6" s="178">
        <f>VLOOKUP($E6,'ММ Универс'!$D$6:$P$15,13,0)</f>
        <v>250</v>
      </c>
      <c r="Q6" s="180"/>
      <c r="R6" s="176"/>
    </row>
    <row r="7" spans="1:18" s="45" customFormat="1" ht="26.25" thickBot="1">
      <c r="A7" s="187" t="s">
        <v>107</v>
      </c>
      <c r="B7" s="184" t="s">
        <v>79</v>
      </c>
      <c r="C7" s="184" t="s">
        <v>61</v>
      </c>
      <c r="D7" s="171" t="s">
        <v>30</v>
      </c>
      <c r="E7" s="130" t="s">
        <v>90</v>
      </c>
      <c r="F7" s="150"/>
      <c r="G7" s="150"/>
      <c r="H7" s="150"/>
      <c r="I7" s="150"/>
      <c r="J7" s="150"/>
      <c r="K7" s="150"/>
      <c r="L7" s="172"/>
      <c r="M7" s="148">
        <v>0.03353009259259259</v>
      </c>
      <c r="N7" s="165">
        <v>0.03353009259259259</v>
      </c>
      <c r="O7" s="175">
        <f>VLOOKUP($E7,'СМ Универс'!$D$6:$P$20,12,0)</f>
        <v>1</v>
      </c>
      <c r="P7" s="179">
        <f>VLOOKUP($E7,'СМ Универс'!$D$6:$P$20,13,0)</f>
        <v>250</v>
      </c>
      <c r="Q7" s="181">
        <v>500</v>
      </c>
      <c r="R7" s="177" t="s">
        <v>107</v>
      </c>
    </row>
    <row r="8" spans="1:18" s="45" customFormat="1" ht="25.5">
      <c r="A8" s="188"/>
      <c r="B8" s="189"/>
      <c r="C8" s="189"/>
      <c r="D8" s="190" t="s">
        <v>16</v>
      </c>
      <c r="E8" s="98" t="s">
        <v>55</v>
      </c>
      <c r="F8" s="120"/>
      <c r="G8" s="120"/>
      <c r="H8" s="120"/>
      <c r="I8" s="120"/>
      <c r="J8" s="120"/>
      <c r="K8" s="120"/>
      <c r="L8" s="191"/>
      <c r="M8" s="146">
        <v>0.03460648148148148</v>
      </c>
      <c r="N8" s="87">
        <v>0.03460648148148148</v>
      </c>
      <c r="O8" s="88">
        <f>VLOOKUP($E8,'ММ Универс'!$D$6:$P$15,12,0)</f>
        <v>3</v>
      </c>
      <c r="P8" s="192">
        <f>VLOOKUP($E8,'ММ Универс'!$D$6:$P$15,13,0)</f>
        <v>220</v>
      </c>
      <c r="Q8" s="182"/>
      <c r="R8" s="193"/>
    </row>
    <row r="9" spans="1:18" s="45" customFormat="1" ht="26.25" thickBot="1">
      <c r="A9" s="187" t="s">
        <v>108</v>
      </c>
      <c r="B9" s="184" t="s">
        <v>53</v>
      </c>
      <c r="C9" s="184" t="s">
        <v>54</v>
      </c>
      <c r="D9" s="171" t="s">
        <v>30</v>
      </c>
      <c r="E9" s="130" t="s">
        <v>81</v>
      </c>
      <c r="F9" s="150"/>
      <c r="G9" s="150"/>
      <c r="H9" s="150"/>
      <c r="I9" s="150"/>
      <c r="J9" s="150"/>
      <c r="K9" s="150"/>
      <c r="L9" s="172"/>
      <c r="M9" s="148">
        <v>0.03621527777777778</v>
      </c>
      <c r="N9" s="165">
        <v>0.03621527777777778</v>
      </c>
      <c r="O9" s="175">
        <f>VLOOKUP($E9,'СМ Универс'!$D$6:$P$20,12,0)</f>
        <v>2</v>
      </c>
      <c r="P9" s="179">
        <f>VLOOKUP($E9,'СМ Универс'!$D$6:$P$20,13,0)</f>
        <v>235</v>
      </c>
      <c r="Q9" s="181">
        <v>455</v>
      </c>
      <c r="R9" s="177" t="s">
        <v>108</v>
      </c>
    </row>
    <row r="10" spans="1:18" s="45" customFormat="1" ht="25.5">
      <c r="A10" s="188" t="s">
        <v>109</v>
      </c>
      <c r="B10" s="189"/>
      <c r="C10" s="189"/>
      <c r="D10" s="190" t="s">
        <v>16</v>
      </c>
      <c r="E10" s="98" t="s">
        <v>77</v>
      </c>
      <c r="F10" s="120"/>
      <c r="G10" s="120"/>
      <c r="H10" s="120"/>
      <c r="I10" s="120"/>
      <c r="J10" s="120"/>
      <c r="K10" s="120"/>
      <c r="L10" s="191"/>
      <c r="M10" s="146">
        <v>0.030821759259259257</v>
      </c>
      <c r="N10" s="87">
        <v>0.030821759259259257</v>
      </c>
      <c r="O10" s="88">
        <f>VLOOKUP($E10,'ММ Универс'!$D$6:$P$15,12,0)</f>
        <v>2</v>
      </c>
      <c r="P10" s="192">
        <f>VLOOKUP($E10,'ММ Универс'!$D$6:$P$15,13,0)</f>
        <v>235</v>
      </c>
      <c r="Q10" s="182"/>
      <c r="R10" s="193"/>
    </row>
    <row r="11" spans="1:18" s="45" customFormat="1" ht="26.25" thickBot="1">
      <c r="A11" s="187" t="s">
        <v>109</v>
      </c>
      <c r="B11" s="184" t="s">
        <v>76</v>
      </c>
      <c r="C11" s="184" t="s">
        <v>57</v>
      </c>
      <c r="D11" s="171" t="s">
        <v>30</v>
      </c>
      <c r="E11" s="130" t="s">
        <v>88</v>
      </c>
      <c r="F11" s="150"/>
      <c r="G11" s="150"/>
      <c r="H11" s="150"/>
      <c r="I11" s="150"/>
      <c r="J11" s="150"/>
      <c r="K11" s="150"/>
      <c r="L11" s="172"/>
      <c r="M11" s="148">
        <v>0.04090277777777778</v>
      </c>
      <c r="N11" s="165">
        <v>0.04090277777777778</v>
      </c>
      <c r="O11" s="175">
        <f>VLOOKUP($E11,'СМ Универс'!$D$6:$P$20,12,0)</f>
        <v>5</v>
      </c>
      <c r="P11" s="179">
        <f>VLOOKUP($E11,'СМ Универс'!$D$6:$P$20,13,0)</f>
        <v>200</v>
      </c>
      <c r="Q11" s="181">
        <v>435</v>
      </c>
      <c r="R11" s="177" t="s">
        <v>109</v>
      </c>
    </row>
    <row r="12" spans="1:18" s="45" customFormat="1" ht="25.5">
      <c r="A12" s="188" t="s">
        <v>110</v>
      </c>
      <c r="B12" s="189"/>
      <c r="C12" s="189"/>
      <c r="D12" s="190" t="s">
        <v>16</v>
      </c>
      <c r="E12" s="98" t="s">
        <v>71</v>
      </c>
      <c r="F12" s="120"/>
      <c r="G12" s="120"/>
      <c r="H12" s="120"/>
      <c r="I12" s="120"/>
      <c r="J12" s="120"/>
      <c r="K12" s="120"/>
      <c r="L12" s="191"/>
      <c r="M12" s="146">
        <v>0.044849537037037035</v>
      </c>
      <c r="N12" s="87">
        <v>0.044849537037037035</v>
      </c>
      <c r="O12" s="88">
        <f>VLOOKUP($E12,'ММ Универс'!$D$6:$P$15,12,0)</f>
        <v>8</v>
      </c>
      <c r="P12" s="192">
        <f>VLOOKUP($E12,'ММ Универс'!$D$6:$P$15,13,0)</f>
        <v>170</v>
      </c>
      <c r="Q12" s="182"/>
      <c r="R12" s="193"/>
    </row>
    <row r="13" spans="1:18" s="45" customFormat="1" ht="26.25" thickBot="1">
      <c r="A13" s="187" t="s">
        <v>110</v>
      </c>
      <c r="B13" s="184" t="s">
        <v>69</v>
      </c>
      <c r="C13" s="184" t="s">
        <v>70</v>
      </c>
      <c r="D13" s="171" t="s">
        <v>30</v>
      </c>
      <c r="E13" s="130" t="s">
        <v>86</v>
      </c>
      <c r="F13" s="150"/>
      <c r="G13" s="150"/>
      <c r="H13" s="150"/>
      <c r="I13" s="150"/>
      <c r="J13" s="150"/>
      <c r="K13" s="150"/>
      <c r="L13" s="172"/>
      <c r="M13" s="148">
        <v>0.03951388888888889</v>
      </c>
      <c r="N13" s="165">
        <v>0.03951388888888889</v>
      </c>
      <c r="O13" s="175">
        <f>VLOOKUP($E13,'СМ Универс'!$D$6:$P$20,12,0)</f>
        <v>3</v>
      </c>
      <c r="P13" s="179">
        <f>VLOOKUP($E13,'СМ Универс'!$D$6:$P$20,13,0)</f>
        <v>220</v>
      </c>
      <c r="Q13" s="181">
        <v>390</v>
      </c>
      <c r="R13" s="177" t="s">
        <v>110</v>
      </c>
    </row>
    <row r="14" spans="1:18" s="45" customFormat="1" ht="25.5">
      <c r="A14" s="188" t="s">
        <v>111</v>
      </c>
      <c r="B14" s="189"/>
      <c r="C14" s="189"/>
      <c r="D14" s="190" t="s">
        <v>16</v>
      </c>
      <c r="E14" s="98" t="s">
        <v>58</v>
      </c>
      <c r="F14" s="120"/>
      <c r="G14" s="120"/>
      <c r="H14" s="120"/>
      <c r="I14" s="120"/>
      <c r="J14" s="120"/>
      <c r="K14" s="120"/>
      <c r="L14" s="191"/>
      <c r="M14" s="146">
        <v>0.03671296296296296</v>
      </c>
      <c r="N14" s="87">
        <v>0.03671296296296296</v>
      </c>
      <c r="O14" s="88">
        <f>VLOOKUP($E14,'ММ Универс'!$D$6:$P$15,12,0)</f>
        <v>5</v>
      </c>
      <c r="P14" s="192">
        <f>VLOOKUP($E14,'ММ Универс'!$D$6:$P$15,13,0)</f>
        <v>200</v>
      </c>
      <c r="Q14" s="182"/>
      <c r="R14" s="193"/>
    </row>
    <row r="15" spans="1:18" s="45" customFormat="1" ht="26.25" thickBot="1">
      <c r="A15" s="187" t="s">
        <v>111</v>
      </c>
      <c r="B15" s="184" t="s">
        <v>56</v>
      </c>
      <c r="C15" s="184" t="s">
        <v>57</v>
      </c>
      <c r="D15" s="171" t="s">
        <v>30</v>
      </c>
      <c r="E15" s="130" t="s">
        <v>82</v>
      </c>
      <c r="F15" s="150"/>
      <c r="G15" s="150"/>
      <c r="H15" s="150"/>
      <c r="I15" s="150"/>
      <c r="J15" s="150"/>
      <c r="K15" s="150"/>
      <c r="L15" s="172"/>
      <c r="M15" s="148">
        <v>0.04528935185185185</v>
      </c>
      <c r="N15" s="165">
        <v>0.04528935185185185</v>
      </c>
      <c r="O15" s="175">
        <f>VLOOKUP($E15,'СМ Универс'!$D$6:$P$20,12,0)</f>
        <v>7</v>
      </c>
      <c r="P15" s="179">
        <f>VLOOKUP($E15,'СМ Универс'!$D$6:$P$20,13,0)</f>
        <v>180</v>
      </c>
      <c r="Q15" s="181">
        <v>380</v>
      </c>
      <c r="R15" s="177" t="s">
        <v>111</v>
      </c>
    </row>
    <row r="16" spans="1:18" s="45" customFormat="1" ht="25.5">
      <c r="A16" s="188" t="s">
        <v>112</v>
      </c>
      <c r="B16" s="189"/>
      <c r="C16" s="189"/>
      <c r="D16" s="190" t="s">
        <v>16</v>
      </c>
      <c r="E16" s="98" t="s">
        <v>78</v>
      </c>
      <c r="F16" s="120"/>
      <c r="G16" s="120"/>
      <c r="H16" s="120"/>
      <c r="I16" s="120"/>
      <c r="J16" s="120"/>
      <c r="K16" s="120"/>
      <c r="L16" s="191"/>
      <c r="M16" s="146">
        <v>0.03895833333333334</v>
      </c>
      <c r="N16" s="87">
        <v>0.03895833333333334</v>
      </c>
      <c r="O16" s="88">
        <f>VLOOKUP($E16,'ММ Универс'!$D$6:$P$15,12,0)</f>
        <v>6</v>
      </c>
      <c r="P16" s="192">
        <f>VLOOKUP($E16,'ММ Универс'!$D$6:$P$15,13,0)</f>
        <v>190</v>
      </c>
      <c r="Q16" s="182"/>
      <c r="R16" s="193"/>
    </row>
    <row r="17" spans="1:18" s="45" customFormat="1" ht="26.25" thickBot="1">
      <c r="A17" s="187" t="s">
        <v>112</v>
      </c>
      <c r="B17" s="184" t="s">
        <v>101</v>
      </c>
      <c r="C17" s="184" t="s">
        <v>74</v>
      </c>
      <c r="D17" s="171" t="s">
        <v>30</v>
      </c>
      <c r="E17" s="130" t="s">
        <v>89</v>
      </c>
      <c r="F17" s="150"/>
      <c r="G17" s="150"/>
      <c r="H17" s="150"/>
      <c r="I17" s="150"/>
      <c r="J17" s="150"/>
      <c r="K17" s="150"/>
      <c r="L17" s="172"/>
      <c r="M17" s="148">
        <v>0.04721064814814815</v>
      </c>
      <c r="N17" s="165">
        <v>0.04721064814814815</v>
      </c>
      <c r="O17" s="175">
        <f>VLOOKUP($E17,'СМ Универс'!$D$6:$P$20,12,0)</f>
        <v>8</v>
      </c>
      <c r="P17" s="179">
        <f>VLOOKUP($E17,'СМ Универс'!$D$6:$P$20,13,0)</f>
        <v>170</v>
      </c>
      <c r="Q17" s="181">
        <v>360</v>
      </c>
      <c r="R17" s="177" t="s">
        <v>112</v>
      </c>
    </row>
    <row r="18" spans="1:18" s="45" customFormat="1" ht="25.5">
      <c r="A18" s="188" t="s">
        <v>113</v>
      </c>
      <c r="B18" s="189"/>
      <c r="C18" s="189"/>
      <c r="D18" s="190" t="s">
        <v>16</v>
      </c>
      <c r="E18" s="98" t="s">
        <v>73</v>
      </c>
      <c r="F18" s="120"/>
      <c r="G18" s="120"/>
      <c r="H18" s="120"/>
      <c r="I18" s="120"/>
      <c r="J18" s="120"/>
      <c r="K18" s="120"/>
      <c r="L18" s="191"/>
      <c r="M18" s="146">
        <v>0.034722222222222224</v>
      </c>
      <c r="N18" s="87">
        <v>0.034722222222222224</v>
      </c>
      <c r="O18" s="88">
        <f>VLOOKUP($E18,'ММ Универс'!$D$6:$P$15,12,0)</f>
        <v>4</v>
      </c>
      <c r="P18" s="192">
        <f>VLOOKUP($E18,'ММ Универс'!$D$6:$P$15,13,0)</f>
        <v>210</v>
      </c>
      <c r="Q18" s="182"/>
      <c r="R18" s="193"/>
    </row>
    <row r="19" spans="1:18" s="45" customFormat="1" ht="26.25" thickBot="1">
      <c r="A19" s="187" t="s">
        <v>113</v>
      </c>
      <c r="B19" s="184" t="s">
        <v>72</v>
      </c>
      <c r="C19" s="184" t="s">
        <v>59</v>
      </c>
      <c r="D19" s="171" t="s">
        <v>30</v>
      </c>
      <c r="E19" s="130" t="s">
        <v>96</v>
      </c>
      <c r="F19" s="150"/>
      <c r="G19" s="150"/>
      <c r="H19" s="150"/>
      <c r="I19" s="150"/>
      <c r="J19" s="150"/>
      <c r="K19" s="150"/>
      <c r="L19" s="159" t="s">
        <v>40</v>
      </c>
      <c r="M19" s="148">
        <v>0.05012731481481481</v>
      </c>
      <c r="N19" s="165" t="s">
        <v>51</v>
      </c>
      <c r="O19" s="175">
        <f>VLOOKUP($E19,'СМ Универс'!$D$6:$P$20,12,0)</f>
        <v>10</v>
      </c>
      <c r="P19" s="179">
        <f>VLOOKUP($E19,'СМ Универс'!$D$6:$P$20,13,0)</f>
        <v>150</v>
      </c>
      <c r="Q19" s="181">
        <v>360</v>
      </c>
      <c r="R19" s="177" t="s">
        <v>112</v>
      </c>
    </row>
    <row r="20" spans="1:18" s="45" customFormat="1" ht="25.5">
      <c r="A20" s="188" t="s">
        <v>114</v>
      </c>
      <c r="B20" s="189"/>
      <c r="C20" s="189"/>
      <c r="D20" s="190" t="s">
        <v>16</v>
      </c>
      <c r="E20" s="98" t="s">
        <v>66</v>
      </c>
      <c r="F20" s="120"/>
      <c r="G20" s="120"/>
      <c r="H20" s="120"/>
      <c r="I20" s="120"/>
      <c r="J20" s="120"/>
      <c r="K20" s="120"/>
      <c r="L20" s="191"/>
      <c r="M20" s="146">
        <v>0.043750000000000004</v>
      </c>
      <c r="N20" s="87">
        <v>0.043750000000000004</v>
      </c>
      <c r="O20" s="88">
        <f>VLOOKUP($E20,'ММ Универс'!$D$6:$P$15,12,0)</f>
        <v>7</v>
      </c>
      <c r="P20" s="192">
        <f>VLOOKUP($E20,'ММ Универс'!$D$6:$P$15,13,0)</f>
        <v>180</v>
      </c>
      <c r="Q20" s="182"/>
      <c r="R20" s="193"/>
    </row>
    <row r="21" spans="1:18" s="45" customFormat="1" ht="26.25" thickBot="1">
      <c r="A21" s="187" t="s">
        <v>114</v>
      </c>
      <c r="B21" s="184" t="s">
        <v>65</v>
      </c>
      <c r="C21" s="184" t="s">
        <v>61</v>
      </c>
      <c r="D21" s="171" t="s">
        <v>30</v>
      </c>
      <c r="E21" s="130" t="s">
        <v>84</v>
      </c>
      <c r="F21" s="150"/>
      <c r="G21" s="150"/>
      <c r="H21" s="150"/>
      <c r="I21" s="149" t="s">
        <v>40</v>
      </c>
      <c r="J21" s="150"/>
      <c r="K21" s="150"/>
      <c r="L21" s="159" t="s">
        <v>40</v>
      </c>
      <c r="M21" s="148">
        <v>0.04702546296296297</v>
      </c>
      <c r="N21" s="165" t="s">
        <v>51</v>
      </c>
      <c r="O21" s="175">
        <f>VLOOKUP($E21,'СМ Универс'!$D$6:$P$20,12,0)</f>
        <v>12</v>
      </c>
      <c r="P21" s="179">
        <f>VLOOKUP($E21,'СМ Универс'!$D$6:$P$20,13,0)</f>
        <v>130</v>
      </c>
      <c r="Q21" s="181">
        <v>310</v>
      </c>
      <c r="R21" s="177" t="s">
        <v>114</v>
      </c>
    </row>
    <row r="22" spans="1:18" s="45" customFormat="1" ht="25.5">
      <c r="A22" s="188" t="s">
        <v>115</v>
      </c>
      <c r="B22" s="189"/>
      <c r="C22" s="189"/>
      <c r="D22" s="190" t="s">
        <v>16</v>
      </c>
      <c r="E22" s="98" t="s">
        <v>75</v>
      </c>
      <c r="F22" s="144" t="s">
        <v>40</v>
      </c>
      <c r="G22" s="120"/>
      <c r="H22" s="120"/>
      <c r="I22" s="144" t="s">
        <v>40</v>
      </c>
      <c r="J22" s="120"/>
      <c r="K22" s="120"/>
      <c r="L22" s="194" t="s">
        <v>40</v>
      </c>
      <c r="M22" s="146">
        <v>0.05336805555555555</v>
      </c>
      <c r="N22" s="87" t="s">
        <v>51</v>
      </c>
      <c r="O22" s="88">
        <f>VLOOKUP($E22,'ММ Универс'!$D$6:$P$15,12,0)</f>
        <v>10</v>
      </c>
      <c r="P22" s="192">
        <f>VLOOKUP($E22,'ММ Универс'!$D$6:$P$15,13,0)</f>
        <v>150</v>
      </c>
      <c r="Q22" s="182"/>
      <c r="R22" s="193"/>
    </row>
    <row r="23" spans="1:18" s="45" customFormat="1" ht="26.25" thickBot="1">
      <c r="A23" s="187" t="s">
        <v>115</v>
      </c>
      <c r="B23" s="184" t="s">
        <v>100</v>
      </c>
      <c r="C23" s="184" t="s">
        <v>74</v>
      </c>
      <c r="D23" s="171" t="s">
        <v>30</v>
      </c>
      <c r="E23" s="130" t="s">
        <v>87</v>
      </c>
      <c r="F23" s="150"/>
      <c r="G23" s="150"/>
      <c r="H23" s="150"/>
      <c r="I23" s="149" t="s">
        <v>40</v>
      </c>
      <c r="J23" s="150"/>
      <c r="K23" s="150"/>
      <c r="L23" s="172"/>
      <c r="M23" s="148">
        <v>0.05348379629629629</v>
      </c>
      <c r="N23" s="165" t="s">
        <v>51</v>
      </c>
      <c r="O23" s="175">
        <f>VLOOKUP($E23,'СМ Универс'!$D$6:$P$20,12,0)</f>
        <v>11</v>
      </c>
      <c r="P23" s="179">
        <f>VLOOKUP($E23,'СМ Универс'!$D$6:$P$20,13,0)</f>
        <v>140</v>
      </c>
      <c r="Q23" s="181">
        <v>290</v>
      </c>
      <c r="R23" s="177" t="s">
        <v>115</v>
      </c>
    </row>
    <row r="24" spans="1:18" s="45" customFormat="1" ht="25.5">
      <c r="A24" s="188"/>
      <c r="B24" s="189"/>
      <c r="C24" s="189"/>
      <c r="D24" s="190" t="s">
        <v>16</v>
      </c>
      <c r="E24" s="98" t="s">
        <v>67</v>
      </c>
      <c r="F24" s="120"/>
      <c r="G24" s="120"/>
      <c r="H24" s="120"/>
      <c r="I24" s="144" t="s">
        <v>40</v>
      </c>
      <c r="J24" s="120"/>
      <c r="K24" s="120"/>
      <c r="L24" s="191"/>
      <c r="M24" s="146">
        <v>0.0606712962962963</v>
      </c>
      <c r="N24" s="87" t="s">
        <v>51</v>
      </c>
      <c r="O24" s="88">
        <f>VLOOKUP($E24,'ММ Универс'!$D$6:$P$15,12,0)</f>
        <v>9</v>
      </c>
      <c r="P24" s="192">
        <f>VLOOKUP($E24,'ММ Универс'!$D$6:$P$15,13,0)</f>
        <v>160</v>
      </c>
      <c r="Q24" s="182"/>
      <c r="R24" s="193"/>
    </row>
    <row r="25" spans="1:18" s="45" customFormat="1" ht="26.25" thickBot="1">
      <c r="A25" s="187" t="s">
        <v>116</v>
      </c>
      <c r="B25" s="184" t="s">
        <v>18</v>
      </c>
      <c r="C25" s="184" t="s">
        <v>57</v>
      </c>
      <c r="D25" s="171" t="s">
        <v>30</v>
      </c>
      <c r="E25" s="130" t="s">
        <v>85</v>
      </c>
      <c r="F25" s="150"/>
      <c r="G25" s="150"/>
      <c r="H25" s="150"/>
      <c r="I25" s="149" t="s">
        <v>40</v>
      </c>
      <c r="J25" s="150"/>
      <c r="K25" s="150"/>
      <c r="L25" s="159" t="s">
        <v>40</v>
      </c>
      <c r="M25" s="148">
        <v>0.08</v>
      </c>
      <c r="N25" s="165" t="s">
        <v>52</v>
      </c>
      <c r="O25" s="175">
        <f>VLOOKUP($E25,'СМ Универс'!$D$6:$P$20,12,0)</f>
        <v>15</v>
      </c>
      <c r="P25" s="179">
        <f>VLOOKUP($E25,'СМ Универс'!$D$6:$P$20,13,0)</f>
        <v>100</v>
      </c>
      <c r="Q25" s="181">
        <v>260</v>
      </c>
      <c r="R25" s="177" t="s">
        <v>116</v>
      </c>
    </row>
    <row r="26" spans="4:18" s="45" customFormat="1" ht="12.75">
      <c r="D26" s="34"/>
      <c r="E26" s="34"/>
      <c r="F26" s="34"/>
      <c r="G26" s="34" t="s">
        <v>97</v>
      </c>
      <c r="K26" s="52"/>
      <c r="L26" s="50"/>
      <c r="M26" s="53"/>
      <c r="N26" s="131"/>
      <c r="P26" s="131"/>
      <c r="Q26" s="103"/>
      <c r="R26" s="32"/>
    </row>
    <row r="27" spans="1:18" s="57" customFormat="1" ht="14.25">
      <c r="A27" s="57" t="s">
        <v>14</v>
      </c>
      <c r="C27" s="58"/>
      <c r="D27" s="34"/>
      <c r="E27" s="34"/>
      <c r="F27" s="34"/>
      <c r="G27" s="34"/>
      <c r="H27" s="58"/>
      <c r="I27" s="58"/>
      <c r="J27" s="58"/>
      <c r="K27" s="59"/>
      <c r="L27" s="59"/>
      <c r="M27" s="59"/>
      <c r="N27" s="63"/>
      <c r="O27" s="61"/>
      <c r="P27" s="61"/>
      <c r="Q27" s="32"/>
      <c r="R27" s="103"/>
    </row>
    <row r="28" spans="1:18" s="57" customFormat="1" ht="14.25">
      <c r="A28" s="57" t="s">
        <v>41</v>
      </c>
      <c r="D28" s="34"/>
      <c r="E28" s="34"/>
      <c r="F28" s="34"/>
      <c r="G28" s="34"/>
      <c r="L28" s="66"/>
      <c r="M28" s="66"/>
      <c r="N28" s="132"/>
      <c r="O28" s="36"/>
      <c r="P28" s="36"/>
      <c r="Q28" s="104"/>
      <c r="R28" s="16"/>
    </row>
    <row r="29" spans="11:13" ht="12.75">
      <c r="K29" s="69"/>
      <c r="L29" s="70"/>
      <c r="M29" s="71"/>
    </row>
  </sheetData>
  <sheetProtection/>
  <mergeCells count="4">
    <mergeCell ref="A1:R1"/>
    <mergeCell ref="A3:R3"/>
    <mergeCell ref="F4:R4"/>
    <mergeCell ref="D4:D5"/>
  </mergeCells>
  <printOptions/>
  <pageMargins left="1.14" right="0.5905511811023623" top="0.79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P43"/>
  <sheetViews>
    <sheetView tabSelected="1" view="pageBreakPreview" zoomScale="90" zoomScaleNormal="70" zoomScaleSheetLayoutView="90" workbookViewId="0" topLeftCell="A1">
      <selection activeCell="J5" sqref="J5"/>
    </sheetView>
  </sheetViews>
  <sheetFormatPr defaultColWidth="9.140625" defaultRowHeight="12.75" outlineLevelRow="1" outlineLevelCol="1"/>
  <cols>
    <col min="1" max="1" width="4.28125" style="43" customWidth="1"/>
    <col min="2" max="2" width="4.28125" style="43" hidden="1" customWidth="1" outlineLevel="1"/>
    <col min="3" max="3" width="5.140625" style="43" hidden="1" customWidth="1" outlineLevel="1"/>
    <col min="4" max="4" width="3.8515625" style="34" bestFit="1" customWidth="1" collapsed="1"/>
    <col min="5" max="5" width="18.140625" style="34" hidden="1" customWidth="1"/>
    <col min="6" max="6" width="3.8515625" style="43" bestFit="1" customWidth="1"/>
    <col min="7" max="7" width="22.140625" style="566" customWidth="1"/>
    <col min="8" max="8" width="12.421875" style="566" hidden="1" customWidth="1"/>
    <col min="9" max="9" width="18.00390625" style="570" customWidth="1"/>
    <col min="10" max="10" width="27.7109375" style="35" customWidth="1"/>
    <col min="11" max="11" width="7.140625" style="35" bestFit="1" customWidth="1" outlineLevel="1"/>
    <col min="12" max="12" width="8.8515625" style="43" hidden="1" customWidth="1"/>
    <col min="13" max="13" width="8.8515625" style="128" hidden="1" customWidth="1" outlineLevel="1"/>
    <col min="14" max="14" width="5.140625" style="43" hidden="1" customWidth="1" collapsed="1"/>
    <col min="15" max="15" width="5.140625" style="128" hidden="1" customWidth="1" outlineLevel="1"/>
    <col min="16" max="16" width="5.140625" style="43" hidden="1" customWidth="1" collapsed="1"/>
    <col min="17" max="17" width="5.140625" style="128" hidden="1" customWidth="1" outlineLevel="1"/>
    <col min="18" max="18" width="5.140625" style="43" hidden="1" customWidth="1" collapsed="1"/>
    <col min="19" max="19" width="5.140625" style="128" hidden="1" customWidth="1" outlineLevel="1"/>
    <col min="20" max="20" width="5.140625" style="43" hidden="1" customWidth="1" collapsed="1"/>
    <col min="21" max="21" width="5.140625" style="128" hidden="1" customWidth="1" outlineLevel="1"/>
    <col min="22" max="22" width="5.140625" style="43" hidden="1" customWidth="1" collapsed="1"/>
    <col min="23" max="23" width="5.140625" style="43" hidden="1" customWidth="1" outlineLevel="1"/>
    <col min="24" max="24" width="5.140625" style="43" hidden="1" customWidth="1" collapsed="1"/>
    <col min="25" max="25" width="5.140625" style="128" hidden="1" customWidth="1"/>
    <col min="26" max="26" width="4.8515625" style="43" hidden="1" customWidth="1"/>
    <col min="27" max="27" width="8.8515625" style="43" hidden="1" customWidth="1"/>
    <col min="28" max="28" width="7.8515625" style="43" hidden="1" customWidth="1" outlineLevel="1"/>
    <col min="29" max="29" width="8.57421875" style="43" hidden="1" customWidth="1" collapsed="1"/>
    <col min="30" max="30" width="9.00390625" style="37" bestFit="1" customWidth="1"/>
    <col min="31" max="31" width="8.7109375" style="43" hidden="1" customWidth="1"/>
    <col min="32" max="32" width="3.421875" style="43" hidden="1" customWidth="1"/>
    <col min="33" max="33" width="4.140625" style="136" bestFit="1" customWidth="1"/>
    <col min="34" max="34" width="6.7109375" style="544" bestFit="1" customWidth="1"/>
    <col min="35" max="35" width="8.57421875" style="37" hidden="1" customWidth="1" outlineLevel="1"/>
    <col min="36" max="36" width="6.140625" style="495" hidden="1" customWidth="1" outlineLevel="1"/>
    <col min="37" max="37" width="6.7109375" style="119" customWidth="1" outlineLevel="1"/>
    <col min="38" max="38" width="6.421875" style="55" customWidth="1" outlineLevel="1"/>
    <col min="39" max="39" width="3.421875" style="43" customWidth="1"/>
    <col min="40" max="40" width="3.421875" style="43" hidden="1" customWidth="1" outlineLevel="1"/>
    <col min="41" max="41" width="7.57421875" style="43" hidden="1" customWidth="1" outlineLevel="1"/>
    <col min="42" max="42" width="7.57421875" style="43" hidden="1" customWidth="1"/>
    <col min="43" max="16384" width="9.140625" style="43" customWidth="1"/>
  </cols>
  <sheetData>
    <row r="1" spans="1:39" s="105" customFormat="1" ht="54" customHeight="1" thickBot="1">
      <c r="A1" s="633" t="s">
        <v>245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</row>
    <row r="2" spans="1:39" s="105" customFormat="1" ht="13.5" thickTop="1">
      <c r="A2" s="214" t="s">
        <v>237</v>
      </c>
      <c r="B2" s="214"/>
      <c r="C2" s="214"/>
      <c r="G2" s="558"/>
      <c r="H2" s="558"/>
      <c r="I2" s="558"/>
      <c r="J2" s="108"/>
      <c r="K2" s="499"/>
      <c r="M2" s="122"/>
      <c r="N2" s="499"/>
      <c r="O2" s="499"/>
      <c r="Q2" s="122"/>
      <c r="S2" s="122"/>
      <c r="U2" s="122"/>
      <c r="W2" s="110"/>
      <c r="X2" s="110"/>
      <c r="Y2" s="126"/>
      <c r="Z2" s="110"/>
      <c r="AA2" s="111"/>
      <c r="AB2" s="112"/>
      <c r="AC2" s="113"/>
      <c r="AD2" s="114"/>
      <c r="AF2" s="116"/>
      <c r="AG2" s="500"/>
      <c r="AH2" s="545"/>
      <c r="AJ2" s="110"/>
      <c r="AM2" s="215" t="s">
        <v>236</v>
      </c>
    </row>
    <row r="3" spans="1:41" s="34" customFormat="1" ht="60" customHeight="1" thickBot="1">
      <c r="A3" s="641" t="s">
        <v>258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38"/>
      <c r="AO3" s="38"/>
    </row>
    <row r="4" spans="1:41" s="34" customFormat="1" ht="25.5" customHeight="1" thickBot="1">
      <c r="A4" s="83"/>
      <c r="B4" s="85"/>
      <c r="C4" s="86"/>
      <c r="D4" s="92"/>
      <c r="E4" s="92"/>
      <c r="F4" s="85"/>
      <c r="G4" s="559"/>
      <c r="H4" s="559"/>
      <c r="I4" s="560"/>
      <c r="J4" s="421"/>
      <c r="K4" s="422"/>
      <c r="L4" s="642" t="s">
        <v>29</v>
      </c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3"/>
      <c r="AK4" s="644" t="s">
        <v>20</v>
      </c>
      <c r="AL4" s="642"/>
      <c r="AM4" s="645" t="s">
        <v>15</v>
      </c>
      <c r="AN4" s="38"/>
      <c r="AO4" s="38"/>
    </row>
    <row r="5" spans="1:42" ht="92.25" customHeight="1" thickBot="1">
      <c r="A5" s="346" t="s">
        <v>5</v>
      </c>
      <c r="B5" s="200" t="s">
        <v>13</v>
      </c>
      <c r="C5" s="201" t="s">
        <v>31</v>
      </c>
      <c r="D5" s="202" t="s">
        <v>26</v>
      </c>
      <c r="E5" s="203" t="s">
        <v>27</v>
      </c>
      <c r="F5" s="200" t="s">
        <v>6</v>
      </c>
      <c r="G5" s="561" t="s">
        <v>0</v>
      </c>
      <c r="H5" s="561" t="s">
        <v>34</v>
      </c>
      <c r="I5" s="562" t="s">
        <v>11</v>
      </c>
      <c r="J5" s="424" t="s">
        <v>28</v>
      </c>
      <c r="K5" s="425" t="s">
        <v>1</v>
      </c>
      <c r="L5" s="426" t="s">
        <v>23</v>
      </c>
      <c r="M5" s="347" t="s">
        <v>25</v>
      </c>
      <c r="N5" s="427" t="s">
        <v>239</v>
      </c>
      <c r="O5" s="427" t="s">
        <v>25</v>
      </c>
      <c r="P5" s="427" t="s">
        <v>240</v>
      </c>
      <c r="Q5" s="427" t="s">
        <v>25</v>
      </c>
      <c r="R5" s="427" t="s">
        <v>241</v>
      </c>
      <c r="S5" s="427" t="s">
        <v>25</v>
      </c>
      <c r="T5" s="427" t="s">
        <v>242</v>
      </c>
      <c r="U5" s="427" t="s">
        <v>25</v>
      </c>
      <c r="V5" s="427" t="s">
        <v>243</v>
      </c>
      <c r="W5" s="427" t="s">
        <v>25</v>
      </c>
      <c r="X5" s="427" t="s">
        <v>244</v>
      </c>
      <c r="Y5" s="347" t="s">
        <v>25</v>
      </c>
      <c r="Z5" s="427" t="s">
        <v>238</v>
      </c>
      <c r="AA5" s="343" t="s">
        <v>24</v>
      </c>
      <c r="AB5" s="348" t="s">
        <v>185</v>
      </c>
      <c r="AC5" s="349" t="s">
        <v>12</v>
      </c>
      <c r="AD5" s="350" t="s">
        <v>2</v>
      </c>
      <c r="AE5" s="501" t="s">
        <v>10</v>
      </c>
      <c r="AF5" s="455" t="s">
        <v>7</v>
      </c>
      <c r="AG5" s="489" t="s">
        <v>3</v>
      </c>
      <c r="AH5" s="490" t="s">
        <v>103</v>
      </c>
      <c r="AI5" s="458" t="s">
        <v>4</v>
      </c>
      <c r="AJ5" s="365" t="s">
        <v>22</v>
      </c>
      <c r="AK5" s="117" t="s">
        <v>38</v>
      </c>
      <c r="AL5" s="40" t="s">
        <v>19</v>
      </c>
      <c r="AM5" s="646" t="s">
        <v>15</v>
      </c>
      <c r="AN5" s="41" t="s">
        <v>9</v>
      </c>
      <c r="AO5" s="42">
        <v>0.017361111111111112</v>
      </c>
      <c r="AP5" s="42">
        <v>0.017361111111111112</v>
      </c>
    </row>
    <row r="6" spans="1:39" ht="25.5" customHeight="1">
      <c r="A6" s="669">
        <v>1</v>
      </c>
      <c r="B6" s="428" t="s">
        <v>17</v>
      </c>
      <c r="C6" s="429"/>
      <c r="D6" s="429" t="s">
        <v>16</v>
      </c>
      <c r="E6" s="363" t="s">
        <v>145</v>
      </c>
      <c r="F6" s="650">
        <v>7</v>
      </c>
      <c r="G6" s="658" t="s">
        <v>146</v>
      </c>
      <c r="H6" s="563"/>
      <c r="I6" s="630" t="s">
        <v>134</v>
      </c>
      <c r="J6" s="430" t="s">
        <v>147</v>
      </c>
      <c r="K6" s="431">
        <v>120</v>
      </c>
      <c r="L6" s="432"/>
      <c r="M6" s="433"/>
      <c r="N6" s="313"/>
      <c r="O6" s="314"/>
      <c r="P6" s="313"/>
      <c r="Q6" s="314"/>
      <c r="R6" s="313"/>
      <c r="S6" s="314"/>
      <c r="T6" s="313"/>
      <c r="U6" s="314"/>
      <c r="V6" s="313"/>
      <c r="W6" s="313"/>
      <c r="X6" s="313"/>
      <c r="Y6" s="314"/>
      <c r="Z6" s="313"/>
      <c r="AA6" s="502">
        <v>0.007962962962962963</v>
      </c>
      <c r="AB6" s="371"/>
      <c r="AC6" s="359">
        <v>0.007962962962962963</v>
      </c>
      <c r="AD6" s="435">
        <v>0.007962962962962963</v>
      </c>
      <c r="AE6" s="436">
        <v>0</v>
      </c>
      <c r="AF6" s="456">
        <v>0</v>
      </c>
      <c r="AG6" s="547">
        <v>1</v>
      </c>
      <c r="AH6" s="551">
        <v>200</v>
      </c>
      <c r="AI6" s="503">
        <v>1.0043795620437956</v>
      </c>
      <c r="AJ6" s="504" t="s">
        <v>246</v>
      </c>
      <c r="AK6" s="656">
        <v>400</v>
      </c>
      <c r="AL6" s="652" t="s">
        <v>107</v>
      </c>
      <c r="AM6" s="576"/>
    </row>
    <row r="7" spans="1:41" ht="25.5" customHeight="1" thickBot="1">
      <c r="A7" s="670"/>
      <c r="B7" s="577"/>
      <c r="C7" s="529"/>
      <c r="D7" s="529" t="s">
        <v>30</v>
      </c>
      <c r="E7" s="364" t="s">
        <v>150</v>
      </c>
      <c r="F7" s="651"/>
      <c r="G7" s="659"/>
      <c r="H7" s="578"/>
      <c r="I7" s="631"/>
      <c r="J7" s="472" t="s">
        <v>151</v>
      </c>
      <c r="K7" s="473">
        <v>260</v>
      </c>
      <c r="L7" s="474"/>
      <c r="M7" s="475"/>
      <c r="N7" s="355"/>
      <c r="O7" s="356"/>
      <c r="P7" s="355"/>
      <c r="Q7" s="356"/>
      <c r="R7" s="355"/>
      <c r="S7" s="356"/>
      <c r="T7" s="355"/>
      <c r="U7" s="356"/>
      <c r="V7" s="355"/>
      <c r="W7" s="355"/>
      <c r="X7" s="355"/>
      <c r="Y7" s="356"/>
      <c r="Z7" s="355"/>
      <c r="AA7" s="476">
        <v>0.007928240740740741</v>
      </c>
      <c r="AB7" s="477"/>
      <c r="AC7" s="478">
        <v>0.007928240740740741</v>
      </c>
      <c r="AD7" s="479">
        <v>0.007928240740740741</v>
      </c>
      <c r="AE7" s="480">
        <v>0</v>
      </c>
      <c r="AF7" s="481">
        <v>0</v>
      </c>
      <c r="AG7" s="548">
        <v>1</v>
      </c>
      <c r="AH7" s="464">
        <v>200</v>
      </c>
      <c r="AI7" s="482">
        <v>1</v>
      </c>
      <c r="AJ7" s="579" t="s">
        <v>246</v>
      </c>
      <c r="AK7" s="657"/>
      <c r="AL7" s="653"/>
      <c r="AM7" s="507"/>
      <c r="AN7" s="41"/>
      <c r="AO7" s="505"/>
    </row>
    <row r="8" spans="1:41" ht="25.5" customHeight="1">
      <c r="A8" s="669">
        <v>2</v>
      </c>
      <c r="B8" s="571" t="s">
        <v>17</v>
      </c>
      <c r="C8" s="335"/>
      <c r="D8" s="321" t="s">
        <v>16</v>
      </c>
      <c r="E8" s="572" t="s">
        <v>180</v>
      </c>
      <c r="F8" s="655">
        <v>16</v>
      </c>
      <c r="G8" s="661" t="s">
        <v>181</v>
      </c>
      <c r="H8" s="573"/>
      <c r="I8" s="660" t="s">
        <v>63</v>
      </c>
      <c r="J8" s="454" t="s">
        <v>64</v>
      </c>
      <c r="K8" s="447">
        <v>120</v>
      </c>
      <c r="L8" s="289"/>
      <c r="M8" s="312"/>
      <c r="N8" s="335"/>
      <c r="O8" s="336"/>
      <c r="P8" s="335"/>
      <c r="Q8" s="336"/>
      <c r="R8" s="335"/>
      <c r="S8" s="336"/>
      <c r="T8" s="358"/>
      <c r="U8" s="336"/>
      <c r="V8" s="335"/>
      <c r="W8" s="335"/>
      <c r="X8" s="335"/>
      <c r="Y8" s="336"/>
      <c r="Z8" s="335"/>
      <c r="AA8" s="542">
        <v>0.0084375</v>
      </c>
      <c r="AB8" s="311"/>
      <c r="AC8" s="543">
        <v>0.0084375</v>
      </c>
      <c r="AD8" s="304">
        <v>0.0084375</v>
      </c>
      <c r="AE8" s="290">
        <v>0</v>
      </c>
      <c r="AF8" s="457">
        <v>0</v>
      </c>
      <c r="AG8" s="574">
        <v>2</v>
      </c>
      <c r="AH8" s="552">
        <v>190</v>
      </c>
      <c r="AI8" s="550">
        <v>1.0642335766423359</v>
      </c>
      <c r="AJ8" s="506" t="s">
        <v>246</v>
      </c>
      <c r="AK8" s="654">
        <v>380</v>
      </c>
      <c r="AL8" s="652" t="s">
        <v>108</v>
      </c>
      <c r="AM8" s="575"/>
      <c r="AN8" s="41"/>
      <c r="AO8" s="505"/>
    </row>
    <row r="9" spans="1:41" ht="25.5" customHeight="1" thickBot="1">
      <c r="A9" s="671"/>
      <c r="B9" s="613" t="s">
        <v>17</v>
      </c>
      <c r="C9" s="614"/>
      <c r="D9" s="615" t="s">
        <v>30</v>
      </c>
      <c r="E9" s="616" t="s">
        <v>182</v>
      </c>
      <c r="F9" s="655"/>
      <c r="G9" s="661"/>
      <c r="H9" s="617" t="s">
        <v>231</v>
      </c>
      <c r="I9" s="660"/>
      <c r="J9" s="582" t="s">
        <v>233</v>
      </c>
      <c r="K9" s="583">
        <v>120</v>
      </c>
      <c r="L9" s="584"/>
      <c r="M9" s="585"/>
      <c r="N9" s="586"/>
      <c r="O9" s="587"/>
      <c r="P9" s="586"/>
      <c r="Q9" s="587"/>
      <c r="R9" s="586"/>
      <c r="S9" s="587"/>
      <c r="T9" s="586"/>
      <c r="U9" s="587"/>
      <c r="V9" s="586"/>
      <c r="W9" s="586"/>
      <c r="X9" s="586"/>
      <c r="Y9" s="587"/>
      <c r="Z9" s="586"/>
      <c r="AA9" s="589">
        <v>0.007974537037037037</v>
      </c>
      <c r="AB9" s="590"/>
      <c r="AC9" s="591">
        <v>0.007974537037037037</v>
      </c>
      <c r="AD9" s="592">
        <v>0.007974537037037037</v>
      </c>
      <c r="AE9" s="603">
        <v>0</v>
      </c>
      <c r="AF9" s="610">
        <v>0</v>
      </c>
      <c r="AG9" s="611">
        <v>2</v>
      </c>
      <c r="AH9" s="605">
        <v>190</v>
      </c>
      <c r="AI9" s="593">
        <v>1.005839416058394</v>
      </c>
      <c r="AJ9" s="594" t="s">
        <v>246</v>
      </c>
      <c r="AK9" s="654"/>
      <c r="AL9" s="649"/>
      <c r="AM9" s="612"/>
      <c r="AN9" s="41"/>
      <c r="AO9" s="505"/>
    </row>
    <row r="10" spans="1:41" ht="25.5" customHeight="1">
      <c r="A10" s="669">
        <v>3</v>
      </c>
      <c r="B10" s="428"/>
      <c r="C10" s="429"/>
      <c r="D10" s="429" t="s">
        <v>16</v>
      </c>
      <c r="E10" s="363" t="s">
        <v>214</v>
      </c>
      <c r="F10" s="650">
        <v>12</v>
      </c>
      <c r="G10" s="658" t="s">
        <v>33</v>
      </c>
      <c r="H10" s="563"/>
      <c r="I10" s="630" t="s">
        <v>61</v>
      </c>
      <c r="J10" s="430" t="s">
        <v>215</v>
      </c>
      <c r="K10" s="431">
        <v>120</v>
      </c>
      <c r="L10" s="432"/>
      <c r="M10" s="433"/>
      <c r="N10" s="313"/>
      <c r="O10" s="314"/>
      <c r="P10" s="313"/>
      <c r="Q10" s="314"/>
      <c r="R10" s="313"/>
      <c r="S10" s="314"/>
      <c r="T10" s="313"/>
      <c r="U10" s="314"/>
      <c r="V10" s="313"/>
      <c r="W10" s="313"/>
      <c r="X10" s="313"/>
      <c r="Y10" s="314"/>
      <c r="Z10" s="313"/>
      <c r="AA10" s="502">
        <v>0.009907407407407408</v>
      </c>
      <c r="AB10" s="371"/>
      <c r="AC10" s="359">
        <v>0.009907407407407408</v>
      </c>
      <c r="AD10" s="435">
        <v>0.009907407407407408</v>
      </c>
      <c r="AE10" s="436">
        <v>0</v>
      </c>
      <c r="AF10" s="456">
        <v>0</v>
      </c>
      <c r="AG10" s="547">
        <v>4</v>
      </c>
      <c r="AH10" s="461">
        <v>172</v>
      </c>
      <c r="AI10" s="503">
        <v>1.2496350364963504</v>
      </c>
      <c r="AJ10" s="598" t="s">
        <v>247</v>
      </c>
      <c r="AK10" s="656">
        <v>338</v>
      </c>
      <c r="AL10" s="652" t="s">
        <v>109</v>
      </c>
      <c r="AM10" s="576"/>
      <c r="AN10" s="41"/>
      <c r="AO10" s="505"/>
    </row>
    <row r="11" spans="1:41" ht="25.5" customHeight="1" thickBot="1">
      <c r="A11" s="670"/>
      <c r="B11" s="577"/>
      <c r="C11" s="529"/>
      <c r="D11" s="529" t="s">
        <v>30</v>
      </c>
      <c r="E11" s="364" t="s">
        <v>167</v>
      </c>
      <c r="F11" s="651"/>
      <c r="G11" s="659"/>
      <c r="H11" s="578"/>
      <c r="I11" s="631"/>
      <c r="J11" s="531" t="s">
        <v>168</v>
      </c>
      <c r="K11" s="473">
        <v>120</v>
      </c>
      <c r="L11" s="474"/>
      <c r="M11" s="475"/>
      <c r="N11" s="355"/>
      <c r="O11" s="356"/>
      <c r="P11" s="355"/>
      <c r="Q11" s="356"/>
      <c r="R11" s="355"/>
      <c r="S11" s="356"/>
      <c r="T11" s="355"/>
      <c r="U11" s="356"/>
      <c r="V11" s="355"/>
      <c r="W11" s="355"/>
      <c r="X11" s="355"/>
      <c r="Y11" s="356"/>
      <c r="Z11" s="355"/>
      <c r="AA11" s="476">
        <v>0.009525462962962963</v>
      </c>
      <c r="AB11" s="477"/>
      <c r="AC11" s="478">
        <v>0.009525462962962963</v>
      </c>
      <c r="AD11" s="479">
        <v>0.009525462962962963</v>
      </c>
      <c r="AE11" s="480">
        <v>0</v>
      </c>
      <c r="AF11" s="481">
        <v>0</v>
      </c>
      <c r="AG11" s="548">
        <v>5</v>
      </c>
      <c r="AH11" s="464">
        <v>166</v>
      </c>
      <c r="AI11" s="482">
        <v>1.2014598540145984</v>
      </c>
      <c r="AJ11" s="492" t="s">
        <v>247</v>
      </c>
      <c r="AK11" s="657"/>
      <c r="AL11" s="653"/>
      <c r="AM11" s="507"/>
      <c r="AN11" s="41"/>
      <c r="AO11" s="505"/>
    </row>
    <row r="12" spans="1:41" ht="25.5" customHeight="1">
      <c r="A12" s="671">
        <v>4</v>
      </c>
      <c r="B12" s="517"/>
      <c r="C12" s="451"/>
      <c r="D12" s="451" t="s">
        <v>16</v>
      </c>
      <c r="E12" s="453" t="s">
        <v>118</v>
      </c>
      <c r="F12" s="667">
        <v>1</v>
      </c>
      <c r="G12" s="663" t="s">
        <v>119</v>
      </c>
      <c r="H12" s="565"/>
      <c r="I12" s="664" t="s">
        <v>120</v>
      </c>
      <c r="J12" s="454" t="s">
        <v>121</v>
      </c>
      <c r="K12" s="447">
        <v>120</v>
      </c>
      <c r="L12" s="289"/>
      <c r="M12" s="312"/>
      <c r="N12" s="335"/>
      <c r="O12" s="336"/>
      <c r="P12" s="335"/>
      <c r="Q12" s="336"/>
      <c r="R12" s="335"/>
      <c r="S12" s="336"/>
      <c r="T12" s="335"/>
      <c r="U12" s="336"/>
      <c r="V12" s="335"/>
      <c r="W12" s="335"/>
      <c r="X12" s="335"/>
      <c r="Y12" s="336"/>
      <c r="Z12" s="335"/>
      <c r="AA12" s="542">
        <v>0.011458333333333334</v>
      </c>
      <c r="AB12" s="311"/>
      <c r="AC12" s="543">
        <v>0.011458333333333334</v>
      </c>
      <c r="AD12" s="304">
        <v>0.011458333333333334</v>
      </c>
      <c r="AE12" s="290">
        <v>0</v>
      </c>
      <c r="AF12" s="457">
        <v>0</v>
      </c>
      <c r="AG12" s="574">
        <v>7</v>
      </c>
      <c r="AH12" s="552">
        <v>154</v>
      </c>
      <c r="AI12" s="550">
        <v>1.4452554744525548</v>
      </c>
      <c r="AJ12" s="506"/>
      <c r="AK12" s="654">
        <v>326</v>
      </c>
      <c r="AL12" s="649" t="s">
        <v>110</v>
      </c>
      <c r="AM12" s="575"/>
      <c r="AN12" s="41"/>
      <c r="AO12" s="505"/>
    </row>
    <row r="13" spans="1:41" ht="25.5" customHeight="1" thickBot="1">
      <c r="A13" s="671"/>
      <c r="B13" s="580"/>
      <c r="C13" s="557"/>
      <c r="D13" s="557" t="s">
        <v>30</v>
      </c>
      <c r="E13" s="609" t="s">
        <v>122</v>
      </c>
      <c r="F13" s="667"/>
      <c r="G13" s="663"/>
      <c r="H13" s="581"/>
      <c r="I13" s="664"/>
      <c r="J13" s="582" t="s">
        <v>123</v>
      </c>
      <c r="K13" s="583">
        <v>80</v>
      </c>
      <c r="L13" s="584"/>
      <c r="M13" s="585"/>
      <c r="N13" s="586"/>
      <c r="O13" s="587"/>
      <c r="P13" s="586"/>
      <c r="Q13" s="587"/>
      <c r="R13" s="586"/>
      <c r="S13" s="587"/>
      <c r="T13" s="586"/>
      <c r="U13" s="587"/>
      <c r="V13" s="586"/>
      <c r="W13" s="586"/>
      <c r="X13" s="586"/>
      <c r="Y13" s="587"/>
      <c r="Z13" s="586"/>
      <c r="AA13" s="589">
        <v>0.009363425925925926</v>
      </c>
      <c r="AB13" s="590"/>
      <c r="AC13" s="591">
        <v>0.009363425925925926</v>
      </c>
      <c r="AD13" s="592">
        <v>0.009363425925925926</v>
      </c>
      <c r="AE13" s="603">
        <v>0</v>
      </c>
      <c r="AF13" s="610">
        <v>0</v>
      </c>
      <c r="AG13" s="611">
        <v>4</v>
      </c>
      <c r="AH13" s="605">
        <v>172</v>
      </c>
      <c r="AI13" s="593">
        <v>1.181021897810219</v>
      </c>
      <c r="AJ13" s="594" t="s">
        <v>246</v>
      </c>
      <c r="AK13" s="654"/>
      <c r="AL13" s="649"/>
      <c r="AM13" s="612"/>
      <c r="AN13" s="41"/>
      <c r="AO13" s="505"/>
    </row>
    <row r="14" spans="1:41" ht="25.5" customHeight="1">
      <c r="A14" s="669">
        <v>5</v>
      </c>
      <c r="B14" s="428" t="s">
        <v>17</v>
      </c>
      <c r="C14" s="429"/>
      <c r="D14" s="429" t="s">
        <v>16</v>
      </c>
      <c r="E14" s="363" t="s">
        <v>141</v>
      </c>
      <c r="F14" s="650">
        <v>6</v>
      </c>
      <c r="G14" s="658" t="s">
        <v>142</v>
      </c>
      <c r="H14" s="563"/>
      <c r="I14" s="630" t="s">
        <v>143</v>
      </c>
      <c r="J14" s="430" t="s">
        <v>144</v>
      </c>
      <c r="K14" s="431">
        <v>400</v>
      </c>
      <c r="L14" s="432"/>
      <c r="M14" s="433"/>
      <c r="N14" s="313"/>
      <c r="O14" s="314"/>
      <c r="P14" s="313"/>
      <c r="Q14" s="314"/>
      <c r="R14" s="313"/>
      <c r="S14" s="314"/>
      <c r="T14" s="313"/>
      <c r="U14" s="314"/>
      <c r="V14" s="313"/>
      <c r="W14" s="313"/>
      <c r="X14" s="313"/>
      <c r="Y14" s="314"/>
      <c r="Z14" s="313"/>
      <c r="AA14" s="502">
        <v>0.008877314814814815</v>
      </c>
      <c r="AB14" s="371"/>
      <c r="AC14" s="359">
        <v>0.008877314814814815</v>
      </c>
      <c r="AD14" s="435">
        <v>0.008877314814814815</v>
      </c>
      <c r="AE14" s="436">
        <v>0</v>
      </c>
      <c r="AF14" s="456">
        <v>0</v>
      </c>
      <c r="AG14" s="547">
        <v>3</v>
      </c>
      <c r="AH14" s="461">
        <v>180</v>
      </c>
      <c r="AI14" s="503">
        <v>1.1197080291970802</v>
      </c>
      <c r="AJ14" s="598" t="s">
        <v>246</v>
      </c>
      <c r="AK14" s="656">
        <v>308</v>
      </c>
      <c r="AL14" s="652" t="s">
        <v>111</v>
      </c>
      <c r="AM14" s="576"/>
      <c r="AN14" s="41"/>
      <c r="AO14" s="505"/>
    </row>
    <row r="15" spans="1:41" ht="25.5" customHeight="1" thickBot="1">
      <c r="A15" s="670"/>
      <c r="B15" s="577" t="s">
        <v>17</v>
      </c>
      <c r="C15" s="529"/>
      <c r="D15" s="529" t="s">
        <v>30</v>
      </c>
      <c r="E15" s="364" t="s">
        <v>202</v>
      </c>
      <c r="F15" s="651"/>
      <c r="G15" s="659"/>
      <c r="H15" s="578" t="s">
        <v>72</v>
      </c>
      <c r="I15" s="631"/>
      <c r="J15" s="531" t="s">
        <v>203</v>
      </c>
      <c r="K15" s="473">
        <v>80</v>
      </c>
      <c r="L15" s="474"/>
      <c r="M15" s="475"/>
      <c r="N15" s="355"/>
      <c r="O15" s="356"/>
      <c r="P15" s="355"/>
      <c r="Q15" s="356"/>
      <c r="R15" s="355"/>
      <c r="S15" s="356"/>
      <c r="T15" s="355"/>
      <c r="U15" s="356"/>
      <c r="V15" s="355"/>
      <c r="W15" s="355"/>
      <c r="X15" s="355"/>
      <c r="Y15" s="356"/>
      <c r="Z15" s="355"/>
      <c r="AA15" s="476">
        <v>0.01269675925925926</v>
      </c>
      <c r="AB15" s="477"/>
      <c r="AC15" s="478">
        <v>0.01269675925925926</v>
      </c>
      <c r="AD15" s="479">
        <v>0.01269675925925926</v>
      </c>
      <c r="AE15" s="480">
        <v>0</v>
      </c>
      <c r="AF15" s="481">
        <v>0</v>
      </c>
      <c r="AG15" s="548">
        <v>13</v>
      </c>
      <c r="AH15" s="464">
        <v>128</v>
      </c>
      <c r="AI15" s="482">
        <v>1.6014598540145986</v>
      </c>
      <c r="AJ15" s="492"/>
      <c r="AK15" s="657"/>
      <c r="AL15" s="653"/>
      <c r="AM15" s="507"/>
      <c r="AN15" s="41"/>
      <c r="AO15" s="505"/>
    </row>
    <row r="16" spans="1:41" ht="25.5" customHeight="1">
      <c r="A16" s="671">
        <v>6</v>
      </c>
      <c r="B16" s="517" t="s">
        <v>17</v>
      </c>
      <c r="C16" s="451"/>
      <c r="D16" s="451" t="s">
        <v>16</v>
      </c>
      <c r="E16" s="453" t="s">
        <v>156</v>
      </c>
      <c r="F16" s="667">
        <v>11</v>
      </c>
      <c r="G16" s="663" t="s">
        <v>157</v>
      </c>
      <c r="H16" s="565"/>
      <c r="I16" s="664" t="s">
        <v>120</v>
      </c>
      <c r="J16" s="454" t="s">
        <v>250</v>
      </c>
      <c r="K16" s="447">
        <v>120</v>
      </c>
      <c r="L16" s="289"/>
      <c r="M16" s="312"/>
      <c r="N16" s="335"/>
      <c r="O16" s="336"/>
      <c r="P16" s="335"/>
      <c r="Q16" s="336"/>
      <c r="R16" s="335"/>
      <c r="S16" s="336"/>
      <c r="T16" s="335"/>
      <c r="U16" s="336"/>
      <c r="V16" s="335"/>
      <c r="W16" s="335"/>
      <c r="X16" s="335"/>
      <c r="Y16" s="336"/>
      <c r="Z16" s="335"/>
      <c r="AA16" s="542">
        <v>0.013900462962962962</v>
      </c>
      <c r="AB16" s="311"/>
      <c r="AC16" s="543">
        <v>0.013900462962962962</v>
      </c>
      <c r="AD16" s="304">
        <v>0.013900462962962962</v>
      </c>
      <c r="AE16" s="290">
        <v>0</v>
      </c>
      <c r="AF16" s="457">
        <v>0</v>
      </c>
      <c r="AG16" s="574">
        <v>14</v>
      </c>
      <c r="AH16" s="552">
        <v>124</v>
      </c>
      <c r="AI16" s="550">
        <v>1.7532846715328465</v>
      </c>
      <c r="AJ16" s="506"/>
      <c r="AK16" s="654">
        <v>304</v>
      </c>
      <c r="AL16" s="649" t="s">
        <v>112</v>
      </c>
      <c r="AM16" s="575"/>
      <c r="AN16" s="41"/>
      <c r="AO16" s="505"/>
    </row>
    <row r="17" spans="1:41" ht="25.5" customHeight="1" thickBot="1">
      <c r="A17" s="671"/>
      <c r="B17" s="580" t="s">
        <v>17</v>
      </c>
      <c r="C17" s="557"/>
      <c r="D17" s="557" t="s">
        <v>30</v>
      </c>
      <c r="E17" s="609" t="s">
        <v>62</v>
      </c>
      <c r="F17" s="667"/>
      <c r="G17" s="663"/>
      <c r="H17" s="581" t="s">
        <v>56</v>
      </c>
      <c r="I17" s="664"/>
      <c r="J17" s="582" t="s">
        <v>159</v>
      </c>
      <c r="K17" s="583">
        <v>120</v>
      </c>
      <c r="L17" s="584"/>
      <c r="M17" s="585"/>
      <c r="N17" s="586"/>
      <c r="O17" s="587"/>
      <c r="P17" s="586"/>
      <c r="Q17" s="587"/>
      <c r="R17" s="586"/>
      <c r="S17" s="448"/>
      <c r="T17" s="586"/>
      <c r="U17" s="587"/>
      <c r="V17" s="586"/>
      <c r="W17" s="586"/>
      <c r="X17" s="586"/>
      <c r="Y17" s="587"/>
      <c r="Z17" s="586"/>
      <c r="AA17" s="589">
        <v>0.008680555555555556</v>
      </c>
      <c r="AB17" s="590"/>
      <c r="AC17" s="591">
        <v>0.008680555555555556</v>
      </c>
      <c r="AD17" s="592">
        <v>0.008680555555555556</v>
      </c>
      <c r="AE17" s="603">
        <v>0</v>
      </c>
      <c r="AF17" s="610">
        <v>0</v>
      </c>
      <c r="AG17" s="611">
        <v>3</v>
      </c>
      <c r="AH17" s="605">
        <v>180</v>
      </c>
      <c r="AI17" s="593">
        <v>1.094890510948905</v>
      </c>
      <c r="AJ17" s="594" t="s">
        <v>246</v>
      </c>
      <c r="AK17" s="654"/>
      <c r="AL17" s="649"/>
      <c r="AM17" s="612"/>
      <c r="AN17" s="41"/>
      <c r="AO17" s="505"/>
    </row>
    <row r="18" spans="1:41" ht="25.5" customHeight="1">
      <c r="A18" s="669">
        <v>7</v>
      </c>
      <c r="B18" s="428" t="s">
        <v>17</v>
      </c>
      <c r="C18" s="429"/>
      <c r="D18" s="429" t="s">
        <v>16</v>
      </c>
      <c r="E18" s="363" t="s">
        <v>218</v>
      </c>
      <c r="F18" s="650">
        <v>14</v>
      </c>
      <c r="G18" s="658" t="s">
        <v>177</v>
      </c>
      <c r="H18" s="563"/>
      <c r="I18" s="630" t="s">
        <v>120</v>
      </c>
      <c r="J18" s="430" t="s">
        <v>220</v>
      </c>
      <c r="K18" s="431">
        <v>260</v>
      </c>
      <c r="L18" s="432"/>
      <c r="M18" s="433"/>
      <c r="N18" s="313"/>
      <c r="O18" s="314"/>
      <c r="P18" s="313"/>
      <c r="Q18" s="314"/>
      <c r="R18" s="313"/>
      <c r="S18" s="314"/>
      <c r="T18" s="313"/>
      <c r="U18" s="314"/>
      <c r="V18" s="313"/>
      <c r="W18" s="313"/>
      <c r="X18" s="313"/>
      <c r="Y18" s="314"/>
      <c r="Z18" s="313"/>
      <c r="AA18" s="374">
        <v>0.011273148148148148</v>
      </c>
      <c r="AB18" s="371"/>
      <c r="AC18" s="359">
        <v>0.011273148148148148</v>
      </c>
      <c r="AD18" s="435">
        <v>0.011273148148148148</v>
      </c>
      <c r="AE18" s="436">
        <v>0</v>
      </c>
      <c r="AF18" s="456">
        <v>0</v>
      </c>
      <c r="AG18" s="547">
        <v>5</v>
      </c>
      <c r="AH18" s="461">
        <v>166</v>
      </c>
      <c r="AI18" s="503">
        <v>1.421897810218978</v>
      </c>
      <c r="AJ18" s="598" t="s">
        <v>249</v>
      </c>
      <c r="AK18" s="656">
        <v>298</v>
      </c>
      <c r="AL18" s="652" t="s">
        <v>113</v>
      </c>
      <c r="AM18" s="576"/>
      <c r="AN18" s="41"/>
      <c r="AO18" s="505"/>
    </row>
    <row r="19" spans="1:41" ht="25.5" customHeight="1" thickBot="1">
      <c r="A19" s="670"/>
      <c r="B19" s="577"/>
      <c r="C19" s="529"/>
      <c r="D19" s="529" t="s">
        <v>30</v>
      </c>
      <c r="E19" s="364" t="s">
        <v>221</v>
      </c>
      <c r="F19" s="651"/>
      <c r="G19" s="659"/>
      <c r="H19" s="578"/>
      <c r="I19" s="631"/>
      <c r="J19" s="531" t="s">
        <v>222</v>
      </c>
      <c r="K19" s="473">
        <v>80</v>
      </c>
      <c r="L19" s="474"/>
      <c r="M19" s="475"/>
      <c r="N19" s="355"/>
      <c r="O19" s="356"/>
      <c r="P19" s="355"/>
      <c r="Q19" s="356"/>
      <c r="R19" s="355"/>
      <c r="S19" s="356"/>
      <c r="T19" s="355"/>
      <c r="U19" s="356"/>
      <c r="V19" s="355"/>
      <c r="W19" s="355"/>
      <c r="X19" s="355"/>
      <c r="Y19" s="356"/>
      <c r="Z19" s="357"/>
      <c r="AA19" s="476">
        <v>0.01258101851851852</v>
      </c>
      <c r="AB19" s="477"/>
      <c r="AC19" s="478">
        <v>0.01258101851851852</v>
      </c>
      <c r="AD19" s="479">
        <v>0.01258101851851852</v>
      </c>
      <c r="AE19" s="480">
        <v>0</v>
      </c>
      <c r="AF19" s="481">
        <v>0</v>
      </c>
      <c r="AG19" s="548">
        <v>12</v>
      </c>
      <c r="AH19" s="464">
        <v>132</v>
      </c>
      <c r="AI19" s="482">
        <v>1.5868613138686132</v>
      </c>
      <c r="AJ19" s="492"/>
      <c r="AK19" s="657"/>
      <c r="AL19" s="653"/>
      <c r="AM19" s="507"/>
      <c r="AN19" s="41"/>
      <c r="AO19" s="505"/>
    </row>
    <row r="20" spans="1:41" ht="25.5" customHeight="1">
      <c r="A20" s="671">
        <v>8</v>
      </c>
      <c r="B20" s="517" t="s">
        <v>17</v>
      </c>
      <c r="C20" s="451"/>
      <c r="D20" s="451" t="s">
        <v>16</v>
      </c>
      <c r="E20" s="453" t="s">
        <v>160</v>
      </c>
      <c r="F20" s="667">
        <v>10</v>
      </c>
      <c r="G20" s="663" t="s">
        <v>161</v>
      </c>
      <c r="H20" s="565"/>
      <c r="I20" s="664" t="s">
        <v>120</v>
      </c>
      <c r="J20" s="454" t="s">
        <v>162</v>
      </c>
      <c r="K20" s="447">
        <v>120</v>
      </c>
      <c r="L20" s="289"/>
      <c r="M20" s="312"/>
      <c r="N20" s="335"/>
      <c r="O20" s="336"/>
      <c r="P20" s="335"/>
      <c r="Q20" s="336"/>
      <c r="R20" s="335"/>
      <c r="S20" s="336"/>
      <c r="T20" s="335"/>
      <c r="U20" s="336"/>
      <c r="V20" s="335"/>
      <c r="W20" s="335"/>
      <c r="X20" s="335"/>
      <c r="Y20" s="336"/>
      <c r="Z20" s="335"/>
      <c r="AA20" s="542">
        <v>0.011585648148148149</v>
      </c>
      <c r="AB20" s="311"/>
      <c r="AC20" s="543">
        <v>0.011585648148148149</v>
      </c>
      <c r="AD20" s="304">
        <v>0.011585648148148149</v>
      </c>
      <c r="AE20" s="290">
        <v>0</v>
      </c>
      <c r="AF20" s="457">
        <v>0</v>
      </c>
      <c r="AG20" s="574">
        <v>10</v>
      </c>
      <c r="AH20" s="552">
        <v>140</v>
      </c>
      <c r="AI20" s="550">
        <v>1.4613138686131388</v>
      </c>
      <c r="AJ20" s="506"/>
      <c r="AK20" s="654">
        <v>288</v>
      </c>
      <c r="AL20" s="649" t="s">
        <v>114</v>
      </c>
      <c r="AM20" s="575"/>
      <c r="AN20" s="41"/>
      <c r="AO20" s="505"/>
    </row>
    <row r="21" spans="1:41" ht="25.5" customHeight="1" thickBot="1">
      <c r="A21" s="671"/>
      <c r="B21" s="580" t="s">
        <v>17</v>
      </c>
      <c r="C21" s="557"/>
      <c r="D21" s="557" t="s">
        <v>30</v>
      </c>
      <c r="E21" s="609" t="s">
        <v>163</v>
      </c>
      <c r="F21" s="667"/>
      <c r="G21" s="663"/>
      <c r="H21" s="581" t="s">
        <v>56</v>
      </c>
      <c r="I21" s="664"/>
      <c r="J21" s="582" t="s">
        <v>164</v>
      </c>
      <c r="K21" s="583">
        <v>260</v>
      </c>
      <c r="L21" s="584"/>
      <c r="M21" s="585"/>
      <c r="N21" s="586"/>
      <c r="O21" s="587"/>
      <c r="P21" s="586"/>
      <c r="Q21" s="587"/>
      <c r="R21" s="586"/>
      <c r="S21" s="587"/>
      <c r="T21" s="586"/>
      <c r="U21" s="587"/>
      <c r="V21" s="586"/>
      <c r="W21" s="586"/>
      <c r="X21" s="586"/>
      <c r="Y21" s="587"/>
      <c r="Z21" s="586"/>
      <c r="AA21" s="608">
        <v>0.010578703703703703</v>
      </c>
      <c r="AB21" s="590"/>
      <c r="AC21" s="591">
        <v>0.010578703703703703</v>
      </c>
      <c r="AD21" s="592">
        <v>0.010578703703703703</v>
      </c>
      <c r="AE21" s="603">
        <v>0</v>
      </c>
      <c r="AF21" s="610">
        <v>0</v>
      </c>
      <c r="AG21" s="611">
        <v>8</v>
      </c>
      <c r="AH21" s="605">
        <v>148</v>
      </c>
      <c r="AI21" s="593">
        <v>1.3343065693430656</v>
      </c>
      <c r="AJ21" s="594" t="s">
        <v>249</v>
      </c>
      <c r="AK21" s="654"/>
      <c r="AL21" s="649"/>
      <c r="AM21" s="612"/>
      <c r="AN21" s="41"/>
      <c r="AO21" s="505"/>
    </row>
    <row r="22" spans="1:41" ht="25.5" customHeight="1">
      <c r="A22" s="669">
        <v>9</v>
      </c>
      <c r="B22" s="428" t="s">
        <v>17</v>
      </c>
      <c r="C22" s="429"/>
      <c r="D22" s="429" t="s">
        <v>16</v>
      </c>
      <c r="E22" s="363" t="s">
        <v>169</v>
      </c>
      <c r="F22" s="650">
        <v>13</v>
      </c>
      <c r="G22" s="658" t="s">
        <v>170</v>
      </c>
      <c r="H22" s="563"/>
      <c r="I22" s="630" t="s">
        <v>171</v>
      </c>
      <c r="J22" s="430" t="s">
        <v>172</v>
      </c>
      <c r="K22" s="431">
        <v>120</v>
      </c>
      <c r="L22" s="432"/>
      <c r="M22" s="433"/>
      <c r="N22" s="313"/>
      <c r="O22" s="314"/>
      <c r="P22" s="313"/>
      <c r="Q22" s="314"/>
      <c r="R22" s="313"/>
      <c r="S22" s="313"/>
      <c r="T22" s="313"/>
      <c r="U22" s="314"/>
      <c r="V22" s="313"/>
      <c r="W22" s="313"/>
      <c r="X22" s="313"/>
      <c r="Y22" s="314"/>
      <c r="Z22" s="313"/>
      <c r="AA22" s="502">
        <v>0.011331018518518518</v>
      </c>
      <c r="AB22" s="371"/>
      <c r="AC22" s="359">
        <v>0.011331018518518518</v>
      </c>
      <c r="AD22" s="435">
        <v>0.011331018518518518</v>
      </c>
      <c r="AE22" s="436">
        <v>0</v>
      </c>
      <c r="AF22" s="456">
        <v>0</v>
      </c>
      <c r="AG22" s="547">
        <v>6</v>
      </c>
      <c r="AH22" s="461">
        <v>160</v>
      </c>
      <c r="AI22" s="503">
        <v>1.4291970802919707</v>
      </c>
      <c r="AJ22" s="598"/>
      <c r="AK22" s="656">
        <v>284</v>
      </c>
      <c r="AL22" s="652" t="s">
        <v>115</v>
      </c>
      <c r="AM22" s="576"/>
      <c r="AN22" s="41"/>
      <c r="AO22" s="505"/>
    </row>
    <row r="23" spans="1:41" ht="25.5" customHeight="1" thickBot="1">
      <c r="A23" s="670"/>
      <c r="B23" s="467" t="s">
        <v>17</v>
      </c>
      <c r="C23" s="468"/>
      <c r="D23" s="469" t="s">
        <v>30</v>
      </c>
      <c r="E23" s="470" t="s">
        <v>173</v>
      </c>
      <c r="F23" s="651"/>
      <c r="G23" s="659"/>
      <c r="H23" s="564" t="s">
        <v>217</v>
      </c>
      <c r="I23" s="631"/>
      <c r="J23" s="472" t="s">
        <v>174</v>
      </c>
      <c r="K23" s="473">
        <v>120</v>
      </c>
      <c r="L23" s="474"/>
      <c r="M23" s="475"/>
      <c r="N23" s="355"/>
      <c r="O23" s="356"/>
      <c r="P23" s="355"/>
      <c r="Q23" s="356"/>
      <c r="R23" s="355"/>
      <c r="S23" s="356"/>
      <c r="T23" s="355"/>
      <c r="U23" s="356"/>
      <c r="V23" s="355"/>
      <c r="W23" s="355"/>
      <c r="X23" s="355"/>
      <c r="Y23" s="356"/>
      <c r="Z23" s="355"/>
      <c r="AA23" s="476">
        <v>0.013136574074074077</v>
      </c>
      <c r="AB23" s="477"/>
      <c r="AC23" s="478">
        <v>0.013136574074074077</v>
      </c>
      <c r="AD23" s="479">
        <v>0.013136574074074077</v>
      </c>
      <c r="AE23" s="480">
        <v>0</v>
      </c>
      <c r="AF23" s="481">
        <v>0</v>
      </c>
      <c r="AG23" s="548">
        <v>14</v>
      </c>
      <c r="AH23" s="464">
        <v>124</v>
      </c>
      <c r="AI23" s="482">
        <v>1.6569343065693434</v>
      </c>
      <c r="AJ23" s="492"/>
      <c r="AK23" s="657"/>
      <c r="AL23" s="653"/>
      <c r="AM23" s="507"/>
      <c r="AN23" s="41"/>
      <c r="AO23" s="505"/>
    </row>
    <row r="24" spans="1:41" s="45" customFormat="1" ht="25.5" customHeight="1">
      <c r="A24" s="671">
        <v>10</v>
      </c>
      <c r="B24" s="517"/>
      <c r="C24" s="451"/>
      <c r="D24" s="451" t="s">
        <v>16</v>
      </c>
      <c r="E24" s="451" t="s">
        <v>225</v>
      </c>
      <c r="F24" s="662">
        <v>30</v>
      </c>
      <c r="G24" s="663" t="s">
        <v>226</v>
      </c>
      <c r="H24" s="565" t="s">
        <v>227</v>
      </c>
      <c r="I24" s="664" t="s">
        <v>228</v>
      </c>
      <c r="J24" s="454" t="s">
        <v>229</v>
      </c>
      <c r="K24" s="447">
        <v>120</v>
      </c>
      <c r="L24" s="289"/>
      <c r="M24" s="312"/>
      <c r="N24" s="335"/>
      <c r="O24" s="336"/>
      <c r="P24" s="335"/>
      <c r="Q24" s="336"/>
      <c r="R24" s="335"/>
      <c r="S24" s="336"/>
      <c r="T24" s="335"/>
      <c r="U24" s="336"/>
      <c r="V24" s="335"/>
      <c r="W24" s="335"/>
      <c r="X24" s="335"/>
      <c r="Y24" s="336"/>
      <c r="Z24" s="335"/>
      <c r="AA24" s="542">
        <v>0.011620370370370371</v>
      </c>
      <c r="AB24" s="311"/>
      <c r="AC24" s="543">
        <v>0.011620370370370371</v>
      </c>
      <c r="AD24" s="304">
        <v>0.011620370370370371</v>
      </c>
      <c r="AE24" s="290">
        <v>0</v>
      </c>
      <c r="AF24" s="290">
        <v>0</v>
      </c>
      <c r="AG24" s="549">
        <v>11</v>
      </c>
      <c r="AH24" s="552">
        <v>136</v>
      </c>
      <c r="AI24" s="550">
        <v>1.4656934306569345</v>
      </c>
      <c r="AJ24" s="506"/>
      <c r="AK24" s="654">
        <v>280</v>
      </c>
      <c r="AL24" s="649" t="s">
        <v>116</v>
      </c>
      <c r="AM24" s="340"/>
      <c r="AN24" s="50"/>
      <c r="AO24" s="51"/>
    </row>
    <row r="25" spans="1:41" s="45" customFormat="1" ht="25.5" customHeight="1" thickBot="1">
      <c r="A25" s="671"/>
      <c r="B25" s="580" t="s">
        <v>17</v>
      </c>
      <c r="C25" s="557"/>
      <c r="D25" s="557" t="s">
        <v>30</v>
      </c>
      <c r="E25" s="557" t="s">
        <v>230</v>
      </c>
      <c r="F25" s="662"/>
      <c r="G25" s="663"/>
      <c r="H25" s="581"/>
      <c r="I25" s="664"/>
      <c r="J25" s="582" t="s">
        <v>183</v>
      </c>
      <c r="K25" s="583">
        <v>80</v>
      </c>
      <c r="L25" s="584"/>
      <c r="M25" s="585"/>
      <c r="N25" s="586"/>
      <c r="O25" s="587"/>
      <c r="P25" s="586"/>
      <c r="Q25" s="587"/>
      <c r="R25" s="586"/>
      <c r="S25" s="587"/>
      <c r="T25" s="586"/>
      <c r="U25" s="587"/>
      <c r="V25" s="586"/>
      <c r="W25" s="586"/>
      <c r="X25" s="586"/>
      <c r="Y25" s="587"/>
      <c r="Z25" s="586"/>
      <c r="AA25" s="589">
        <v>0.01167824074074074</v>
      </c>
      <c r="AB25" s="590"/>
      <c r="AC25" s="591">
        <v>0.01167824074074074</v>
      </c>
      <c r="AD25" s="592">
        <v>0.01167824074074074</v>
      </c>
      <c r="AE25" s="603">
        <v>0</v>
      </c>
      <c r="AF25" s="603">
        <v>0</v>
      </c>
      <c r="AG25" s="604">
        <v>9</v>
      </c>
      <c r="AH25" s="605">
        <v>144</v>
      </c>
      <c r="AI25" s="593">
        <v>1.472992700729927</v>
      </c>
      <c r="AJ25" s="594"/>
      <c r="AK25" s="654"/>
      <c r="AL25" s="649"/>
      <c r="AM25" s="595"/>
      <c r="AN25" s="50"/>
      <c r="AO25" s="51"/>
    </row>
    <row r="26" spans="1:41" s="45" customFormat="1" ht="25.5" customHeight="1">
      <c r="A26" s="669">
        <v>11</v>
      </c>
      <c r="B26" s="428"/>
      <c r="C26" s="429"/>
      <c r="D26" s="429" t="s">
        <v>16</v>
      </c>
      <c r="E26" s="429" t="s">
        <v>152</v>
      </c>
      <c r="F26" s="665">
        <v>9</v>
      </c>
      <c r="G26" s="658" t="s">
        <v>68</v>
      </c>
      <c r="H26" s="563"/>
      <c r="I26" s="630" t="s">
        <v>134</v>
      </c>
      <c r="J26" s="430" t="s">
        <v>153</v>
      </c>
      <c r="K26" s="431">
        <v>220</v>
      </c>
      <c r="L26" s="432"/>
      <c r="M26" s="433"/>
      <c r="N26" s="313"/>
      <c r="O26" s="314"/>
      <c r="P26" s="313"/>
      <c r="Q26" s="314"/>
      <c r="R26" s="313"/>
      <c r="S26" s="314"/>
      <c r="T26" s="596"/>
      <c r="U26" s="314"/>
      <c r="V26" s="313"/>
      <c r="W26" s="313"/>
      <c r="X26" s="313"/>
      <c r="Y26" s="314"/>
      <c r="Z26" s="313"/>
      <c r="AA26" s="502">
        <v>0.013449074074074073</v>
      </c>
      <c r="AB26" s="371"/>
      <c r="AC26" s="359">
        <v>0.013449074074074073</v>
      </c>
      <c r="AD26" s="435">
        <v>0.013449074074074073</v>
      </c>
      <c r="AE26" s="436">
        <v>0</v>
      </c>
      <c r="AF26" s="436">
        <v>0</v>
      </c>
      <c r="AG26" s="597">
        <v>12</v>
      </c>
      <c r="AH26" s="461">
        <v>132</v>
      </c>
      <c r="AI26" s="503">
        <v>1.6963503649635034</v>
      </c>
      <c r="AJ26" s="598"/>
      <c r="AK26" s="656">
        <v>272</v>
      </c>
      <c r="AL26" s="652" t="s">
        <v>255</v>
      </c>
      <c r="AM26" s="599"/>
      <c r="AN26" s="50"/>
      <c r="AO26" s="51"/>
    </row>
    <row r="27" spans="1:41" s="45" customFormat="1" ht="25.5" customHeight="1" thickBot="1">
      <c r="A27" s="670"/>
      <c r="B27" s="577" t="s">
        <v>17</v>
      </c>
      <c r="C27" s="529"/>
      <c r="D27" s="529" t="s">
        <v>30</v>
      </c>
      <c r="E27" s="529" t="s">
        <v>154</v>
      </c>
      <c r="F27" s="666"/>
      <c r="G27" s="659"/>
      <c r="H27" s="578"/>
      <c r="I27" s="631"/>
      <c r="J27" s="531" t="s">
        <v>155</v>
      </c>
      <c r="K27" s="473">
        <v>80</v>
      </c>
      <c r="L27" s="474"/>
      <c r="M27" s="475"/>
      <c r="N27" s="355"/>
      <c r="O27" s="356"/>
      <c r="P27" s="355"/>
      <c r="Q27" s="356"/>
      <c r="R27" s="355"/>
      <c r="S27" s="356"/>
      <c r="T27" s="355"/>
      <c r="U27" s="356"/>
      <c r="V27" s="355"/>
      <c r="W27" s="355"/>
      <c r="X27" s="355"/>
      <c r="Y27" s="356"/>
      <c r="Z27" s="355"/>
      <c r="AA27" s="476">
        <v>0.012280092592592592</v>
      </c>
      <c r="AB27" s="477"/>
      <c r="AC27" s="478">
        <v>0.012280092592592592</v>
      </c>
      <c r="AD27" s="479">
        <v>0.012280092592592592</v>
      </c>
      <c r="AE27" s="480">
        <v>0</v>
      </c>
      <c r="AF27" s="480">
        <v>0</v>
      </c>
      <c r="AG27" s="600">
        <v>10</v>
      </c>
      <c r="AH27" s="464">
        <v>140</v>
      </c>
      <c r="AI27" s="482">
        <v>1.5489051094890511</v>
      </c>
      <c r="AJ27" s="492"/>
      <c r="AK27" s="657"/>
      <c r="AL27" s="653"/>
      <c r="AM27" s="466"/>
      <c r="AN27" s="50"/>
      <c r="AO27" s="51"/>
    </row>
    <row r="28" spans="1:41" s="45" customFormat="1" ht="25.5" customHeight="1">
      <c r="A28" s="671">
        <v>12</v>
      </c>
      <c r="B28" s="517"/>
      <c r="C28" s="451"/>
      <c r="D28" s="451" t="s">
        <v>16</v>
      </c>
      <c r="E28" s="451" t="s">
        <v>207</v>
      </c>
      <c r="F28" s="662">
        <v>19</v>
      </c>
      <c r="G28" s="663" t="s">
        <v>208</v>
      </c>
      <c r="H28" s="565"/>
      <c r="I28" s="664" t="s">
        <v>209</v>
      </c>
      <c r="J28" s="454" t="s">
        <v>210</v>
      </c>
      <c r="K28" s="447">
        <v>80</v>
      </c>
      <c r="L28" s="289"/>
      <c r="M28" s="312"/>
      <c r="N28" s="335"/>
      <c r="O28" s="336"/>
      <c r="P28" s="335"/>
      <c r="Q28" s="336"/>
      <c r="R28" s="335"/>
      <c r="S28" s="336"/>
      <c r="T28" s="335"/>
      <c r="U28" s="336"/>
      <c r="V28" s="335"/>
      <c r="W28" s="335"/>
      <c r="X28" s="335"/>
      <c r="Y28" s="336"/>
      <c r="Z28" s="335"/>
      <c r="AA28" s="542">
        <v>0.014826388888888889</v>
      </c>
      <c r="AB28" s="311"/>
      <c r="AC28" s="543">
        <v>0.014826388888888889</v>
      </c>
      <c r="AD28" s="304">
        <v>0.014826388888888889</v>
      </c>
      <c r="AE28" s="290">
        <v>0</v>
      </c>
      <c r="AF28" s="290">
        <v>0</v>
      </c>
      <c r="AG28" s="549">
        <v>16</v>
      </c>
      <c r="AH28" s="552">
        <v>116</v>
      </c>
      <c r="AI28" s="550">
        <v>1.8700729927007298</v>
      </c>
      <c r="AJ28" s="506"/>
      <c r="AK28" s="654">
        <v>270</v>
      </c>
      <c r="AL28" s="649" t="s">
        <v>187</v>
      </c>
      <c r="AM28" s="340"/>
      <c r="AN28" s="50"/>
      <c r="AO28" s="51"/>
    </row>
    <row r="29" spans="1:41" s="45" customFormat="1" ht="25.5" customHeight="1" thickBot="1">
      <c r="A29" s="671"/>
      <c r="B29" s="580" t="s">
        <v>17</v>
      </c>
      <c r="C29" s="557"/>
      <c r="D29" s="557" t="s">
        <v>30</v>
      </c>
      <c r="E29" s="557" t="s">
        <v>211</v>
      </c>
      <c r="F29" s="662"/>
      <c r="G29" s="663"/>
      <c r="H29" s="581"/>
      <c r="I29" s="664"/>
      <c r="J29" s="582" t="s">
        <v>213</v>
      </c>
      <c r="K29" s="583">
        <v>400</v>
      </c>
      <c r="L29" s="584"/>
      <c r="M29" s="585"/>
      <c r="N29" s="586"/>
      <c r="O29" s="587"/>
      <c r="P29" s="586"/>
      <c r="Q29" s="587"/>
      <c r="R29" s="586"/>
      <c r="S29" s="587"/>
      <c r="T29" s="586"/>
      <c r="U29" s="587"/>
      <c r="V29" s="586"/>
      <c r="W29" s="586"/>
      <c r="X29" s="586"/>
      <c r="Y29" s="587"/>
      <c r="Z29" s="586"/>
      <c r="AA29" s="608">
        <v>0.01025462962962963</v>
      </c>
      <c r="AB29" s="590"/>
      <c r="AC29" s="591">
        <v>0.01025462962962963</v>
      </c>
      <c r="AD29" s="592">
        <v>0.01025462962962963</v>
      </c>
      <c r="AE29" s="603">
        <v>0</v>
      </c>
      <c r="AF29" s="603">
        <v>0</v>
      </c>
      <c r="AG29" s="604">
        <v>7</v>
      </c>
      <c r="AH29" s="605">
        <v>154</v>
      </c>
      <c r="AI29" s="593">
        <v>1.2934306569343066</v>
      </c>
      <c r="AJ29" s="594" t="s">
        <v>249</v>
      </c>
      <c r="AK29" s="654"/>
      <c r="AL29" s="649"/>
      <c r="AM29" s="595"/>
      <c r="AN29" s="50"/>
      <c r="AO29" s="51"/>
    </row>
    <row r="30" spans="1:41" s="45" customFormat="1" ht="25.5" customHeight="1">
      <c r="A30" s="669">
        <v>13</v>
      </c>
      <c r="B30" s="428"/>
      <c r="C30" s="429"/>
      <c r="D30" s="429" t="s">
        <v>16</v>
      </c>
      <c r="E30" s="429" t="s">
        <v>83</v>
      </c>
      <c r="F30" s="665">
        <v>15</v>
      </c>
      <c r="G30" s="658" t="s">
        <v>178</v>
      </c>
      <c r="H30" s="563"/>
      <c r="I30" s="630" t="s">
        <v>61</v>
      </c>
      <c r="J30" s="430" t="s">
        <v>179</v>
      </c>
      <c r="K30" s="431">
        <v>40</v>
      </c>
      <c r="L30" s="432"/>
      <c r="M30" s="433"/>
      <c r="N30" s="313"/>
      <c r="O30" s="314"/>
      <c r="P30" s="313"/>
      <c r="Q30" s="314"/>
      <c r="R30" s="313"/>
      <c r="S30" s="314"/>
      <c r="T30" s="313"/>
      <c r="U30" s="314"/>
      <c r="V30" s="313"/>
      <c r="W30" s="313"/>
      <c r="X30" s="313"/>
      <c r="Y30" s="314"/>
      <c r="Z30" s="313"/>
      <c r="AA30" s="627">
        <v>0.015752314814814813</v>
      </c>
      <c r="AB30" s="371"/>
      <c r="AC30" s="359">
        <v>0.015752314814814813</v>
      </c>
      <c r="AD30" s="435">
        <v>0.015752314814814813</v>
      </c>
      <c r="AE30" s="436">
        <v>0</v>
      </c>
      <c r="AF30" s="436">
        <v>0</v>
      </c>
      <c r="AG30" s="597">
        <v>17</v>
      </c>
      <c r="AH30" s="461">
        <v>112</v>
      </c>
      <c r="AI30" s="503">
        <v>1.9868613138686129</v>
      </c>
      <c r="AJ30" s="598"/>
      <c r="AK30" s="656">
        <v>228</v>
      </c>
      <c r="AL30" s="652" t="s">
        <v>188</v>
      </c>
      <c r="AM30" s="599"/>
      <c r="AN30" s="50"/>
      <c r="AO30" s="51"/>
    </row>
    <row r="31" spans="1:41" s="45" customFormat="1" ht="25.5" customHeight="1" thickBot="1">
      <c r="A31" s="670"/>
      <c r="B31" s="577"/>
      <c r="C31" s="529"/>
      <c r="D31" s="529" t="s">
        <v>30</v>
      </c>
      <c r="E31" s="529" t="s">
        <v>60</v>
      </c>
      <c r="F31" s="666"/>
      <c r="G31" s="659"/>
      <c r="H31" s="578" t="s">
        <v>178</v>
      </c>
      <c r="I31" s="631"/>
      <c r="J31" s="531" t="s">
        <v>84</v>
      </c>
      <c r="K31" s="473">
        <v>120</v>
      </c>
      <c r="L31" s="474"/>
      <c r="M31" s="475"/>
      <c r="N31" s="355"/>
      <c r="O31" s="356"/>
      <c r="P31" s="355"/>
      <c r="Q31" s="356"/>
      <c r="R31" s="355"/>
      <c r="S31" s="356"/>
      <c r="T31" s="355"/>
      <c r="U31" s="356"/>
      <c r="V31" s="355"/>
      <c r="W31" s="355"/>
      <c r="X31" s="355"/>
      <c r="Y31" s="356"/>
      <c r="Z31" s="355"/>
      <c r="AA31" s="476">
        <v>0.01638888888888889</v>
      </c>
      <c r="AB31" s="477"/>
      <c r="AC31" s="478">
        <v>0.01638888888888889</v>
      </c>
      <c r="AD31" s="479">
        <v>0.01638888888888889</v>
      </c>
      <c r="AE31" s="480">
        <v>0</v>
      </c>
      <c r="AF31" s="480">
        <v>0</v>
      </c>
      <c r="AG31" s="600">
        <v>16</v>
      </c>
      <c r="AH31" s="464">
        <v>116</v>
      </c>
      <c r="AI31" s="628">
        <v>2.067153284671533</v>
      </c>
      <c r="AJ31" s="629"/>
      <c r="AK31" s="657"/>
      <c r="AL31" s="653"/>
      <c r="AM31" s="466"/>
      <c r="AN31" s="50"/>
      <c r="AO31" s="51"/>
    </row>
    <row r="32" spans="1:41" s="45" customFormat="1" ht="25.5" customHeight="1">
      <c r="A32" s="671">
        <v>14</v>
      </c>
      <c r="B32" s="517" t="s">
        <v>17</v>
      </c>
      <c r="C32" s="451"/>
      <c r="D32" s="451" t="s">
        <v>30</v>
      </c>
      <c r="E32" s="451" t="s">
        <v>131</v>
      </c>
      <c r="F32" s="662">
        <v>3</v>
      </c>
      <c r="G32" s="663" t="s">
        <v>130</v>
      </c>
      <c r="H32" s="565"/>
      <c r="I32" s="664" t="s">
        <v>130</v>
      </c>
      <c r="J32" s="454" t="s">
        <v>196</v>
      </c>
      <c r="K32" s="447">
        <v>40</v>
      </c>
      <c r="L32" s="289"/>
      <c r="M32" s="312"/>
      <c r="N32" s="335"/>
      <c r="O32" s="336"/>
      <c r="P32" s="335"/>
      <c r="Q32" s="336"/>
      <c r="R32" s="335"/>
      <c r="S32" s="336"/>
      <c r="T32" s="335"/>
      <c r="U32" s="336"/>
      <c r="V32" s="335"/>
      <c r="W32" s="335"/>
      <c r="X32" s="335"/>
      <c r="Y32" s="336"/>
      <c r="Z32" s="335"/>
      <c r="AA32" s="337">
        <v>0.012337962962962962</v>
      </c>
      <c r="AB32" s="311"/>
      <c r="AC32" s="315">
        <v>0.012337962962962962</v>
      </c>
      <c r="AD32" s="304">
        <v>0.012337962962962962</v>
      </c>
      <c r="AE32" s="290">
        <v>0</v>
      </c>
      <c r="AF32" s="290">
        <v>0</v>
      </c>
      <c r="AG32" s="549">
        <v>11</v>
      </c>
      <c r="AH32" s="552">
        <v>136</v>
      </c>
      <c r="AI32" s="618">
        <v>1.5562043795620437</v>
      </c>
      <c r="AJ32" s="496"/>
      <c r="AK32" s="654">
        <v>136</v>
      </c>
      <c r="AL32" s="649" t="s">
        <v>189</v>
      </c>
      <c r="AM32" s="340"/>
      <c r="AN32" s="50"/>
      <c r="AO32" s="51"/>
    </row>
    <row r="33" spans="1:41" s="45" customFormat="1" ht="25.5" customHeight="1" thickBot="1">
      <c r="A33" s="671"/>
      <c r="B33" s="580" t="s">
        <v>17</v>
      </c>
      <c r="C33" s="557"/>
      <c r="D33" s="557" t="s">
        <v>16</v>
      </c>
      <c r="E33" s="557" t="s">
        <v>129</v>
      </c>
      <c r="F33" s="662"/>
      <c r="G33" s="663"/>
      <c r="H33" s="581"/>
      <c r="I33" s="664"/>
      <c r="J33" s="582" t="s">
        <v>195</v>
      </c>
      <c r="K33" s="583">
        <v>40</v>
      </c>
      <c r="L33" s="584"/>
      <c r="M33" s="585"/>
      <c r="N33" s="586"/>
      <c r="O33" s="587"/>
      <c r="P33" s="586"/>
      <c r="Q33" s="587"/>
      <c r="R33" s="586"/>
      <c r="S33" s="587"/>
      <c r="T33" s="586"/>
      <c r="U33" s="587"/>
      <c r="V33" s="586"/>
      <c r="W33" s="586"/>
      <c r="X33" s="586"/>
      <c r="Y33" s="587"/>
      <c r="Z33" s="586"/>
      <c r="AA33" s="601">
        <v>0.01798611111111111</v>
      </c>
      <c r="AB33" s="590"/>
      <c r="AC33" s="602">
        <v>0.01798611111111111</v>
      </c>
      <c r="AD33" s="592" t="s">
        <v>52</v>
      </c>
      <c r="AE33" s="603">
        <v>2</v>
      </c>
      <c r="AF33" s="603">
        <v>0</v>
      </c>
      <c r="AG33" s="604"/>
      <c r="AH33" s="605">
        <v>0</v>
      </c>
      <c r="AI33" s="606"/>
      <c r="AJ33" s="607"/>
      <c r="AK33" s="654"/>
      <c r="AL33" s="649"/>
      <c r="AM33" s="595"/>
      <c r="AN33" s="50"/>
      <c r="AO33" s="51"/>
    </row>
    <row r="34" spans="1:41" s="45" customFormat="1" ht="25.5" customHeight="1">
      <c r="A34" s="669">
        <v>15</v>
      </c>
      <c r="B34" s="428"/>
      <c r="C34" s="429"/>
      <c r="D34" s="429" t="s">
        <v>16</v>
      </c>
      <c r="E34" s="429" t="s">
        <v>132</v>
      </c>
      <c r="F34" s="672">
        <v>4</v>
      </c>
      <c r="G34" s="674" t="s">
        <v>133</v>
      </c>
      <c r="H34" s="563"/>
      <c r="I34" s="676" t="s">
        <v>134</v>
      </c>
      <c r="J34" s="430" t="s">
        <v>135</v>
      </c>
      <c r="K34" s="431">
        <v>220</v>
      </c>
      <c r="L34" s="432"/>
      <c r="M34" s="433"/>
      <c r="N34" s="313"/>
      <c r="O34" s="314"/>
      <c r="P34" s="313"/>
      <c r="Q34" s="314"/>
      <c r="R34" s="313"/>
      <c r="S34" s="314"/>
      <c r="T34" s="313"/>
      <c r="U34" s="314"/>
      <c r="V34" s="313"/>
      <c r="W34" s="313"/>
      <c r="X34" s="313"/>
      <c r="Y34" s="314"/>
      <c r="Z34" s="313"/>
      <c r="AA34" s="442">
        <v>0.013888888888888888</v>
      </c>
      <c r="AB34" s="371"/>
      <c r="AC34" s="434">
        <v>0.013888888888888888</v>
      </c>
      <c r="AD34" s="435">
        <v>0.013888888888888888</v>
      </c>
      <c r="AE34" s="436">
        <v>0</v>
      </c>
      <c r="AF34" s="436">
        <v>0</v>
      </c>
      <c r="AG34" s="597">
        <v>13</v>
      </c>
      <c r="AH34" s="461">
        <v>128</v>
      </c>
      <c r="AI34" s="619"/>
      <c r="AJ34" s="598"/>
      <c r="AK34" s="656">
        <v>128</v>
      </c>
      <c r="AL34" s="652" t="s">
        <v>190</v>
      </c>
      <c r="AM34" s="599"/>
      <c r="AN34" s="50"/>
      <c r="AO34" s="51"/>
    </row>
    <row r="35" spans="1:41" s="45" customFormat="1" ht="25.5" customHeight="1" thickBot="1">
      <c r="A35" s="670"/>
      <c r="B35" s="577" t="s">
        <v>17</v>
      </c>
      <c r="C35" s="529"/>
      <c r="D35" s="620" t="s">
        <v>30</v>
      </c>
      <c r="E35" s="620" t="s">
        <v>197</v>
      </c>
      <c r="F35" s="673"/>
      <c r="G35" s="675"/>
      <c r="H35" s="621"/>
      <c r="I35" s="677"/>
      <c r="J35" s="622" t="s">
        <v>198</v>
      </c>
      <c r="K35" s="623">
        <v>220</v>
      </c>
      <c r="L35" s="411"/>
      <c r="M35" s="393"/>
      <c r="N35" s="394"/>
      <c r="O35" s="395"/>
      <c r="P35" s="394"/>
      <c r="Q35" s="395"/>
      <c r="R35" s="394"/>
      <c r="S35" s="395"/>
      <c r="T35" s="394"/>
      <c r="U35" s="395"/>
      <c r="V35" s="394"/>
      <c r="W35" s="394"/>
      <c r="X35" s="394"/>
      <c r="Y35" s="395"/>
      <c r="Z35" s="394"/>
      <c r="AA35" s="396"/>
      <c r="AB35" s="397"/>
      <c r="AC35" s="398" t="s">
        <v>98</v>
      </c>
      <c r="AD35" s="399" t="s">
        <v>186</v>
      </c>
      <c r="AE35" s="624"/>
      <c r="AF35" s="624"/>
      <c r="AG35" s="625"/>
      <c r="AH35" s="626">
        <v>0</v>
      </c>
      <c r="AI35" s="508">
        <v>1.2934306569343066</v>
      </c>
      <c r="AJ35" s="509"/>
      <c r="AK35" s="657"/>
      <c r="AL35" s="653"/>
      <c r="AM35" s="466"/>
      <c r="AN35" s="50"/>
      <c r="AO35" s="51"/>
    </row>
    <row r="36" spans="1:41" s="45" customFormat="1" ht="25.5" customHeight="1">
      <c r="A36" s="671">
        <v>16</v>
      </c>
      <c r="B36" s="517"/>
      <c r="C36" s="451"/>
      <c r="D36" s="451" t="s">
        <v>16</v>
      </c>
      <c r="E36" s="453" t="s">
        <v>124</v>
      </c>
      <c r="F36" s="668">
        <v>2</v>
      </c>
      <c r="G36" s="663" t="s">
        <v>125</v>
      </c>
      <c r="H36" s="565"/>
      <c r="I36" s="664" t="s">
        <v>120</v>
      </c>
      <c r="J36" s="454" t="s">
        <v>126</v>
      </c>
      <c r="K36" s="447">
        <v>120</v>
      </c>
      <c r="L36" s="289"/>
      <c r="M36" s="312"/>
      <c r="N36" s="358"/>
      <c r="O36" s="336"/>
      <c r="P36" s="335"/>
      <c r="Q36" s="336"/>
      <c r="R36" s="335"/>
      <c r="S36" s="336"/>
      <c r="T36" s="358"/>
      <c r="U36" s="336"/>
      <c r="V36" s="335"/>
      <c r="W36" s="335"/>
      <c r="X36" s="335"/>
      <c r="Y36" s="336"/>
      <c r="Z36" s="358"/>
      <c r="AA36" s="542">
        <v>0.01855324074074074</v>
      </c>
      <c r="AB36" s="311"/>
      <c r="AC36" s="543">
        <v>0.01855324074074074</v>
      </c>
      <c r="AD36" s="304" t="s">
        <v>52</v>
      </c>
      <c r="AE36" s="290">
        <v>2</v>
      </c>
      <c r="AF36" s="457">
        <v>0</v>
      </c>
      <c r="AG36" s="574"/>
      <c r="AH36" s="552">
        <v>0</v>
      </c>
      <c r="AI36" s="556" t="s">
        <v>98</v>
      </c>
      <c r="AJ36" s="506"/>
      <c r="AK36" s="654">
        <v>120</v>
      </c>
      <c r="AL36" s="649" t="s">
        <v>256</v>
      </c>
      <c r="AM36" s="340"/>
      <c r="AN36" s="50"/>
      <c r="AO36" s="51"/>
    </row>
    <row r="37" spans="1:41" s="45" customFormat="1" ht="25.5" customHeight="1" thickBot="1">
      <c r="A37" s="671"/>
      <c r="B37" s="580"/>
      <c r="D37" s="557" t="s">
        <v>30</v>
      </c>
      <c r="E37" s="557" t="s">
        <v>127</v>
      </c>
      <c r="F37" s="668"/>
      <c r="G37" s="663"/>
      <c r="H37" s="581" t="s">
        <v>191</v>
      </c>
      <c r="I37" s="664"/>
      <c r="J37" s="582" t="s">
        <v>128</v>
      </c>
      <c r="K37" s="583">
        <v>80</v>
      </c>
      <c r="L37" s="584"/>
      <c r="M37" s="585"/>
      <c r="N37" s="586"/>
      <c r="O37" s="587"/>
      <c r="P37" s="586"/>
      <c r="Q37" s="587"/>
      <c r="R37" s="586"/>
      <c r="S37" s="587"/>
      <c r="T37" s="588"/>
      <c r="U37" s="587"/>
      <c r="V37" s="586"/>
      <c r="W37" s="586"/>
      <c r="X37" s="586"/>
      <c r="Y37" s="587"/>
      <c r="Z37" s="586"/>
      <c r="AA37" s="589">
        <v>0.014479166666666668</v>
      </c>
      <c r="AB37" s="590"/>
      <c r="AC37" s="591">
        <v>0.014479166666666668</v>
      </c>
      <c r="AD37" s="592">
        <v>0.014479166666666668</v>
      </c>
      <c r="AE37" s="553">
        <v>0</v>
      </c>
      <c r="AF37" s="553">
        <v>0</v>
      </c>
      <c r="AG37" s="554">
        <v>15</v>
      </c>
      <c r="AH37" s="555">
        <v>120</v>
      </c>
      <c r="AI37" s="593">
        <v>1.8262773722627739</v>
      </c>
      <c r="AJ37" s="594"/>
      <c r="AK37" s="654"/>
      <c r="AL37" s="649"/>
      <c r="AM37" s="595"/>
      <c r="AN37" s="50"/>
      <c r="AO37" s="51"/>
    </row>
    <row r="38" spans="1:41" s="45" customFormat="1" ht="25.5" customHeight="1">
      <c r="A38" s="669">
        <v>17</v>
      </c>
      <c r="B38" s="428"/>
      <c r="C38" s="429"/>
      <c r="D38" s="429" t="s">
        <v>16</v>
      </c>
      <c r="E38" s="429" t="s">
        <v>136</v>
      </c>
      <c r="F38" s="665">
        <v>5</v>
      </c>
      <c r="G38" s="658" t="s">
        <v>137</v>
      </c>
      <c r="H38" s="563"/>
      <c r="I38" s="630" t="s">
        <v>134</v>
      </c>
      <c r="J38" s="430" t="s">
        <v>138</v>
      </c>
      <c r="K38" s="431">
        <v>40</v>
      </c>
      <c r="L38" s="432"/>
      <c r="M38" s="433"/>
      <c r="N38" s="313"/>
      <c r="O38" s="314"/>
      <c r="P38" s="313"/>
      <c r="Q38" s="314"/>
      <c r="R38" s="313"/>
      <c r="S38" s="314"/>
      <c r="T38" s="596"/>
      <c r="U38" s="314"/>
      <c r="V38" s="313"/>
      <c r="W38" s="313"/>
      <c r="X38" s="313"/>
      <c r="Y38" s="314"/>
      <c r="Z38" s="596"/>
      <c r="AA38" s="502">
        <v>0.01912037037037037</v>
      </c>
      <c r="AB38" s="371"/>
      <c r="AC38" s="359">
        <v>0.01912037037037037</v>
      </c>
      <c r="AD38" s="435" t="s">
        <v>52</v>
      </c>
      <c r="AE38" s="436">
        <v>2</v>
      </c>
      <c r="AF38" s="436">
        <v>0</v>
      </c>
      <c r="AG38" s="597"/>
      <c r="AH38" s="461">
        <v>0</v>
      </c>
      <c r="AI38" s="503" t="s">
        <v>98</v>
      </c>
      <c r="AJ38" s="598"/>
      <c r="AK38" s="656">
        <v>112</v>
      </c>
      <c r="AL38" s="652" t="s">
        <v>257</v>
      </c>
      <c r="AM38" s="599"/>
      <c r="AN38" s="50"/>
      <c r="AO38" s="51"/>
    </row>
    <row r="39" spans="1:41" s="45" customFormat="1" ht="25.5" customHeight="1" thickBot="1">
      <c r="A39" s="670"/>
      <c r="B39" s="577"/>
      <c r="C39" s="529"/>
      <c r="D39" s="529" t="s">
        <v>30</v>
      </c>
      <c r="E39" s="529" t="s">
        <v>139</v>
      </c>
      <c r="F39" s="666"/>
      <c r="G39" s="659"/>
      <c r="H39" s="578"/>
      <c r="I39" s="631"/>
      <c r="J39" s="531" t="s">
        <v>140</v>
      </c>
      <c r="K39" s="473">
        <v>80</v>
      </c>
      <c r="L39" s="474"/>
      <c r="M39" s="475"/>
      <c r="N39" s="355"/>
      <c r="O39" s="356"/>
      <c r="P39" s="355"/>
      <c r="Q39" s="356"/>
      <c r="R39" s="355"/>
      <c r="S39" s="356"/>
      <c r="T39" s="355"/>
      <c r="U39" s="356"/>
      <c r="V39" s="355"/>
      <c r="W39" s="355"/>
      <c r="X39" s="355"/>
      <c r="Y39" s="356"/>
      <c r="Z39" s="355"/>
      <c r="AA39" s="476">
        <v>0.01675925925925926</v>
      </c>
      <c r="AB39" s="477"/>
      <c r="AC39" s="478">
        <v>0.01675925925925926</v>
      </c>
      <c r="AD39" s="479">
        <v>0.01675925925925926</v>
      </c>
      <c r="AE39" s="480">
        <v>0</v>
      </c>
      <c r="AF39" s="480">
        <v>0</v>
      </c>
      <c r="AG39" s="600">
        <v>17</v>
      </c>
      <c r="AH39" s="464">
        <v>112</v>
      </c>
      <c r="AI39" s="482">
        <v>2.113868613138686</v>
      </c>
      <c r="AJ39" s="492"/>
      <c r="AK39" s="657"/>
      <c r="AL39" s="653"/>
      <c r="AM39" s="466"/>
      <c r="AN39" s="50"/>
      <c r="AO39" s="51"/>
    </row>
    <row r="40" spans="5:38" ht="12.75" hidden="1" outlineLevel="1">
      <c r="E40" s="34" t="s">
        <v>97</v>
      </c>
      <c r="I40" s="567"/>
      <c r="J40" s="41" t="s">
        <v>8</v>
      </c>
      <c r="K40" s="510">
        <v>1140</v>
      </c>
      <c r="AL40" s="43"/>
    </row>
    <row r="41" spans="1:39" s="57" customFormat="1" ht="15" outlineLevel="1">
      <c r="A41" s="57" t="s">
        <v>234</v>
      </c>
      <c r="C41" s="58"/>
      <c r="D41" s="34"/>
      <c r="E41" s="34"/>
      <c r="F41" s="58"/>
      <c r="G41" s="568"/>
      <c r="H41" s="568"/>
      <c r="I41" s="569"/>
      <c r="J41" s="59"/>
      <c r="K41" s="59"/>
      <c r="L41" s="60"/>
      <c r="M41" s="63"/>
      <c r="N41" s="511"/>
      <c r="O41" s="511"/>
      <c r="P41" s="60"/>
      <c r="Q41" s="63"/>
      <c r="R41" s="511"/>
      <c r="S41" s="511"/>
      <c r="T41" s="60"/>
      <c r="U41" s="63"/>
      <c r="V41" s="60"/>
      <c r="W41" s="60"/>
      <c r="X41" s="60"/>
      <c r="Y41" s="63"/>
      <c r="Z41" s="60"/>
      <c r="AA41" s="62"/>
      <c r="AB41" s="60"/>
      <c r="AC41" s="62"/>
      <c r="AD41" s="63"/>
      <c r="AE41" s="64"/>
      <c r="AG41" s="137"/>
      <c r="AH41" s="546"/>
      <c r="AJ41" s="512"/>
      <c r="AK41" s="119"/>
      <c r="AL41" s="55"/>
      <c r="AM41" s="43"/>
    </row>
    <row r="42" spans="1:40" s="57" customFormat="1" ht="15">
      <c r="A42" s="57" t="s">
        <v>251</v>
      </c>
      <c r="D42" s="34"/>
      <c r="E42" s="34"/>
      <c r="G42" s="310"/>
      <c r="H42" s="310"/>
      <c r="I42" s="310"/>
      <c r="J42" s="66"/>
      <c r="K42" s="66"/>
      <c r="L42" s="67"/>
      <c r="M42" s="132"/>
      <c r="N42" s="513"/>
      <c r="O42" s="513"/>
      <c r="Q42" s="132"/>
      <c r="R42" s="513"/>
      <c r="S42" s="513"/>
      <c r="U42" s="132"/>
      <c r="Y42" s="132"/>
      <c r="AA42" s="68"/>
      <c r="AG42" s="137"/>
      <c r="AH42" s="546"/>
      <c r="AJ42" s="512"/>
      <c r="AK42" s="119"/>
      <c r="AL42" s="55"/>
      <c r="AM42" s="43"/>
      <c r="AN42" s="514"/>
    </row>
    <row r="43" spans="9:30" ht="12.75">
      <c r="I43" s="515" t="s">
        <v>98</v>
      </c>
      <c r="J43" s="515" t="s">
        <v>98</v>
      </c>
      <c r="K43" s="71"/>
      <c r="L43" s="72"/>
      <c r="AD43" s="43"/>
    </row>
  </sheetData>
  <sheetProtection/>
  <autoFilter ref="A5:AP43"/>
  <mergeCells count="107">
    <mergeCell ref="A38:A39"/>
    <mergeCell ref="AL36:AL37"/>
    <mergeCell ref="A30:A31"/>
    <mergeCell ref="A32:A33"/>
    <mergeCell ref="A34:A35"/>
    <mergeCell ref="A36:A37"/>
    <mergeCell ref="F34:F35"/>
    <mergeCell ref="G34:G35"/>
    <mergeCell ref="I34:I35"/>
    <mergeCell ref="F32:F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G38:G39"/>
    <mergeCell ref="G36:G37"/>
    <mergeCell ref="F38:F39"/>
    <mergeCell ref="F36:F37"/>
    <mergeCell ref="AK38:AK39"/>
    <mergeCell ref="AK36:AK37"/>
    <mergeCell ref="I38:I39"/>
    <mergeCell ref="I36:I37"/>
    <mergeCell ref="AK30:AK31"/>
    <mergeCell ref="I30:I31"/>
    <mergeCell ref="G30:G31"/>
    <mergeCell ref="F30:F31"/>
    <mergeCell ref="AK34:AK35"/>
    <mergeCell ref="AK32:AK33"/>
    <mergeCell ref="I32:I33"/>
    <mergeCell ref="G32:G33"/>
    <mergeCell ref="F12:F13"/>
    <mergeCell ref="G12:G13"/>
    <mergeCell ref="I12:I13"/>
    <mergeCell ref="F16:F17"/>
    <mergeCell ref="G16:G17"/>
    <mergeCell ref="I16:I17"/>
    <mergeCell ref="I14:I15"/>
    <mergeCell ref="G14:G15"/>
    <mergeCell ref="F14:F15"/>
    <mergeCell ref="AK18:AK19"/>
    <mergeCell ref="I18:I19"/>
    <mergeCell ref="G18:G19"/>
    <mergeCell ref="F18:F19"/>
    <mergeCell ref="F20:F21"/>
    <mergeCell ref="G20:G21"/>
    <mergeCell ref="I20:I21"/>
    <mergeCell ref="AK20:AK21"/>
    <mergeCell ref="AK22:AK23"/>
    <mergeCell ref="I22:I23"/>
    <mergeCell ref="G22:G23"/>
    <mergeCell ref="F22:F23"/>
    <mergeCell ref="F24:F25"/>
    <mergeCell ref="G24:G25"/>
    <mergeCell ref="I24:I25"/>
    <mergeCell ref="AK24:AK25"/>
    <mergeCell ref="AK26:AK27"/>
    <mergeCell ref="I26:I27"/>
    <mergeCell ref="G26:G27"/>
    <mergeCell ref="F26:F27"/>
    <mergeCell ref="F28:F29"/>
    <mergeCell ref="G28:G29"/>
    <mergeCell ref="I28:I29"/>
    <mergeCell ref="AK28:AK29"/>
    <mergeCell ref="AK10:AK11"/>
    <mergeCell ref="I10:I11"/>
    <mergeCell ref="G10:G11"/>
    <mergeCell ref="F10:F11"/>
    <mergeCell ref="F8:F9"/>
    <mergeCell ref="AL38:AL39"/>
    <mergeCell ref="AK6:AK7"/>
    <mergeCell ref="I6:I7"/>
    <mergeCell ref="G6:G7"/>
    <mergeCell ref="AK8:AK9"/>
    <mergeCell ref="I8:I9"/>
    <mergeCell ref="G8:G9"/>
    <mergeCell ref="AK16:AK17"/>
    <mergeCell ref="AK14:AK15"/>
    <mergeCell ref="AL30:AL31"/>
    <mergeCell ref="AL32:AL33"/>
    <mergeCell ref="AL34:AL35"/>
    <mergeCell ref="AL22:AL23"/>
    <mergeCell ref="AL24:AL25"/>
    <mergeCell ref="AL26:AL27"/>
    <mergeCell ref="AL28:AL29"/>
    <mergeCell ref="A1:AM1"/>
    <mergeCell ref="A3:AM3"/>
    <mergeCell ref="L4:AJ4"/>
    <mergeCell ref="AK4:AL4"/>
    <mergeCell ref="AM4:AM5"/>
    <mergeCell ref="AL12:AL13"/>
    <mergeCell ref="F6:F7"/>
    <mergeCell ref="AL18:AL19"/>
    <mergeCell ref="AL20:AL21"/>
    <mergeCell ref="AL6:AL7"/>
    <mergeCell ref="AL8:AL9"/>
    <mergeCell ref="AL10:AL11"/>
    <mergeCell ref="AK12:AK13"/>
    <mergeCell ref="AL14:AL15"/>
    <mergeCell ref="AL16:AL1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2009-01-31T15:51:24Z</cp:lastPrinted>
  <dcterms:created xsi:type="dcterms:W3CDTF">1996-10-08T23:32:33Z</dcterms:created>
  <dcterms:modified xsi:type="dcterms:W3CDTF">2009-01-31T16:21:00Z</dcterms:modified>
  <cp:category/>
  <cp:version/>
  <cp:contentType/>
  <cp:contentStatus/>
</cp:coreProperties>
</file>